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#FISCAAL\Marketing\Marketing automation flow\Content Bedrijfsoverdracht bv\"/>
    </mc:Choice>
  </mc:AlternateContent>
  <xr:revisionPtr revIDLastSave="0" documentId="8_{FAAF1C22-A78B-41A5-9840-6042C80B3BDC}" xr6:coauthVersionLast="36" xr6:coauthVersionMax="36" xr10:uidLastSave="{00000000-0000-0000-0000-000000000000}"/>
  <bookViews>
    <workbookView xWindow="2955" yWindow="2955" windowWidth="14400" windowHeight="7815" tabRatio="708" activeTab="2" xr2:uid="{00000000-000D-0000-FFFF-FFFF00000000}"/>
  </bookViews>
  <sheets>
    <sheet name="Berekening" sheetId="7" r:id="rId1"/>
    <sheet name="Schenk- en erfbelasting" sheetId="20" r:id="rId2"/>
    <sheet name="Taxvice" sheetId="21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" i="20" l="1"/>
  <c r="B1" i="20"/>
  <c r="G2" i="20" l="1"/>
  <c r="E12" i="20" l="1"/>
  <c r="E11" i="20"/>
  <c r="E26" i="7" s="1"/>
  <c r="D6" i="20"/>
  <c r="C7" i="20" s="1"/>
  <c r="E10" i="20"/>
  <c r="B5" i="20"/>
  <c r="E20" i="7" l="1"/>
  <c r="C17" i="7"/>
  <c r="E12" i="7"/>
  <c r="E13" i="7" s="1"/>
  <c r="E15" i="7" l="1"/>
  <c r="E17" i="7" s="1"/>
  <c r="E21" i="7" s="1"/>
  <c r="E23" i="7" s="1"/>
  <c r="E25" i="7" l="1"/>
  <c r="E28" i="7" s="1"/>
  <c r="E31" i="7" s="1"/>
  <c r="E32" i="7" l="1"/>
  <c r="E34" i="7" s="1"/>
</calcChain>
</file>

<file path=xl/sharedStrings.xml><?xml version="1.0" encoding="utf-8"?>
<sst xmlns="http://schemas.openxmlformats.org/spreadsheetml/2006/main" count="38" uniqueCount="37">
  <si>
    <t>Eerste schijf</t>
  </si>
  <si>
    <t>Tweede schijf</t>
  </si>
  <si>
    <t>van</t>
  </si>
  <si>
    <t>tot</t>
  </si>
  <si>
    <t>Tarief kinderen</t>
  </si>
  <si>
    <t>Vrijstellingen schenkbelasting</t>
  </si>
  <si>
    <t xml:space="preserve">Reguliere vrijstelling </t>
  </si>
  <si>
    <t>BEREKENING SCHENKBELASTING</t>
  </si>
  <si>
    <t>BEDRIJFSOPVOLGINGSREGELING</t>
  </si>
  <si>
    <t>100% Vrijstelling bedrijfsopvolgingsregeling</t>
  </si>
  <si>
    <t>waarde van gehele onderneming</t>
  </si>
  <si>
    <t>waarde van verkregen aandelen</t>
  </si>
  <si>
    <t>fiscale verkrijgingsprijs van verkregen aandelen</t>
  </si>
  <si>
    <t>Invoergegevens</t>
  </si>
  <si>
    <t>Berekening vrijstelling</t>
  </si>
  <si>
    <t>100% vrijstelling</t>
  </si>
  <si>
    <t>83% vrijstelling</t>
  </si>
  <si>
    <t>totale vrijstelling bedrijfsopvolgingsregeling</t>
  </si>
  <si>
    <t>aandeel begiftigde in vrijstelling</t>
  </si>
  <si>
    <t>Berekening belastbaar bedrag</t>
  </si>
  <si>
    <t>verkrijging</t>
  </si>
  <si>
    <t>AF: aandeel in vrijstelling</t>
  </si>
  <si>
    <t>niet vrijgestelde gedeelte van verkrijging</t>
  </si>
  <si>
    <t>AF: evenredig deel belastinglatentie</t>
  </si>
  <si>
    <t>AF: reguliere vrijstelling</t>
  </si>
  <si>
    <t>belastbare schenking</t>
  </si>
  <si>
    <t>Verschuldigde schenkbelasting</t>
  </si>
  <si>
    <t>eerste schijf</t>
  </si>
  <si>
    <t>tweede schijf</t>
  </si>
  <si>
    <t>verschuldigde schenkbelasting</t>
  </si>
  <si>
    <t>Artikel 33 sub 5 SW</t>
  </si>
  <si>
    <t>Artikel 35b lid 1 sub a SW</t>
  </si>
  <si>
    <t>ja</t>
  </si>
  <si>
    <t>Tabel</t>
  </si>
  <si>
    <t>Schijfgrens</t>
  </si>
  <si>
    <t>Reguliere vrijstelling</t>
  </si>
  <si>
    <t>Jaar bedrijfsopvolging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</si>
</sst>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 &quot;€&quot;\ * #,##0_ ;_ &quot;€&quot;\ * \-#,##0_ ;_ &quot;€&quot;\ * &quot;-&quot;_ ;_ @_ "/>
    <numFmt numFmtId="43" formatCode="_ * #,##0.00_ ;_ * \-#,##0.00_ ;_ * &quot;-&quot;??_ ;_ @_ "/>
    <numFmt numFmtId="164" formatCode="_-* #,##0_-;_-* #,##0\-;_-* &quot;-&quot;??_-;_-@_-"/>
    <numFmt numFmtId="165" formatCode="_-&quot;fl&quot;\ * #,##0_-;_-&quot;fl&quot;\ * #,##0\-;_-&quot;fl&quot;\ * &quot;-&quot;??_-;_-@_-"/>
    <numFmt numFmtId="166" formatCode="_-&quot;€&quot;* #,##0.00_-;\-&quot;€&quot;* #,##0.00_-;_-&quot;€&quot;* &quot;-&quot;??_-;_-@_-"/>
  </numFmts>
  <fonts count="24" x14ac:knownFonts="1">
    <font>
      <sz val="14"/>
      <color rgb="FF4A4A4A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u/>
      <sz val="9"/>
      <name val="Arial"/>
      <family val="2"/>
    </font>
    <font>
      <i/>
      <u val="doubleAccounting"/>
      <sz val="9"/>
      <name val="Arial"/>
      <family val="2"/>
    </font>
    <font>
      <sz val="11"/>
      <name val="Arial"/>
      <family val="2"/>
    </font>
    <font>
      <sz val="9"/>
      <color indexed="12"/>
      <name val="Arial"/>
      <family val="2"/>
    </font>
    <font>
      <sz val="8"/>
      <name val="Arial"/>
      <family val="2"/>
    </font>
    <font>
      <sz val="9"/>
      <color rgb="FF0000FF"/>
      <name val="Arial"/>
      <family val="2"/>
    </font>
    <font>
      <sz val="48"/>
      <color rgb="FF4A4A4A"/>
      <name val="Calibri Light"/>
      <family val="2"/>
    </font>
    <font>
      <sz val="14"/>
      <color rgb="FF4A4A4A"/>
      <name val="Calibri"/>
      <family val="2"/>
    </font>
    <font>
      <sz val="24"/>
      <color rgb="FF4A4A4A"/>
      <name val="Calibri"/>
      <family val="2"/>
    </font>
    <font>
      <sz val="18"/>
      <color rgb="FF4A4A4A"/>
      <name val="Calibri"/>
      <family val="2"/>
    </font>
    <font>
      <sz val="16"/>
      <color rgb="FF4A4A4A"/>
      <name val="Calibri"/>
      <family val="2"/>
    </font>
    <font>
      <sz val="16"/>
      <color rgb="FF717171"/>
      <name val="Calibri"/>
      <family val="2"/>
    </font>
    <font>
      <sz val="14"/>
      <color rgb="FF717171"/>
      <name val="Calibri"/>
      <family val="2"/>
    </font>
    <font>
      <sz val="14"/>
      <color theme="2" tint="-0.249977111117893"/>
      <name val="Calibri"/>
      <family val="2"/>
    </font>
    <font>
      <b/>
      <sz val="14"/>
      <color rgb="FF4A4A4A"/>
      <name val="Calibri"/>
      <family val="2"/>
    </font>
    <font>
      <i/>
      <sz val="14"/>
      <color rgb="FF717171"/>
      <name val="Calibri"/>
      <family val="2"/>
    </font>
    <font>
      <b/>
      <sz val="16"/>
      <color rgb="FF002060"/>
      <name val="Calibri"/>
      <family val="2"/>
    </font>
    <font>
      <sz val="14"/>
      <color rgb="FFED7D31"/>
      <name val="Calibri"/>
      <family val="2"/>
    </font>
    <font>
      <sz val="11"/>
      <color rgb="FF006100"/>
      <name val="Calibri"/>
      <family val="2"/>
      <scheme val="minor"/>
    </font>
    <font>
      <sz val="14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E2EFDA"/>
      </patternFill>
    </fill>
    <fill>
      <patternFill patternType="solid">
        <fgColor theme="0"/>
        <bgColor indexed="64"/>
      </patternFill>
    </fill>
    <fill>
      <patternFill patternType="solid">
        <fgColor rgb="FFD9E1F2"/>
      </patternFill>
    </fill>
    <fill>
      <patternFill patternType="solid">
        <fgColor rgb="FFFCE4D6"/>
      </patternFill>
    </fill>
    <fill>
      <patternFill patternType="solid">
        <fgColor theme="0"/>
        <bgColor theme="4"/>
      </patternFill>
    </fill>
    <fill>
      <patternFill patternType="solid">
        <fgColor rgb="FFC6EFCE"/>
      </patternFill>
    </fill>
  </fills>
  <borders count="8">
    <border>
      <left/>
      <right/>
      <top/>
      <bottom/>
      <diagonal/>
    </border>
    <border>
      <left style="thin">
        <color rgb="FF4A90E2"/>
      </left>
      <right style="thin">
        <color rgb="FF4A90E2"/>
      </right>
      <top style="thin">
        <color rgb="FF4A90E2"/>
      </top>
      <bottom style="thin">
        <color rgb="FF4A90E2"/>
      </bottom>
      <diagonal/>
    </border>
    <border>
      <left/>
      <right/>
      <top/>
      <bottom style="thin">
        <color theme="2" tint="-0.499984740745262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rgb="FF4A90E2"/>
      </top>
      <bottom/>
      <diagonal/>
    </border>
    <border>
      <left/>
      <right/>
      <top/>
      <bottom style="thin">
        <color rgb="FF4A90E2"/>
      </bottom>
      <diagonal/>
    </border>
    <border>
      <left/>
      <right/>
      <top style="thin">
        <color rgb="FF4A90E2"/>
      </top>
      <bottom style="thin">
        <color rgb="FF4A90E2"/>
      </bottom>
      <diagonal/>
    </border>
    <border>
      <left style="thick">
        <color rgb="FF4A90E2"/>
      </left>
      <right/>
      <top/>
      <bottom/>
      <diagonal/>
    </border>
  </borders>
  <cellStyleXfs count="27">
    <xf numFmtId="0" fontId="0" fillId="0" borderId="0" applyNumberFormat="0" applyFill="0" applyBorder="0" applyProtection="0">
      <alignment vertical="top"/>
    </xf>
    <xf numFmtId="4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10" fillId="0" borderId="0" applyNumberFormat="0" applyFill="0" applyBorder="0" applyAlignment="0" applyProtection="0">
      <alignment vertical="top"/>
    </xf>
    <xf numFmtId="0" fontId="12" fillId="0" borderId="0" applyNumberFormat="0" applyFill="0" applyBorder="0" applyAlignment="0" applyProtection="0">
      <alignment vertical="top"/>
    </xf>
    <xf numFmtId="0" fontId="14" fillId="0" borderId="1" applyNumberFormat="0" applyFill="0" applyProtection="0">
      <alignment horizontal="left" vertical="center" indent="1"/>
    </xf>
    <xf numFmtId="0" fontId="15" fillId="0" borderId="2" applyNumberFormat="0" applyFill="0" applyProtection="0">
      <alignment horizontal="left" vertical="center" indent="1"/>
      <protection locked="0"/>
    </xf>
    <xf numFmtId="42" fontId="14" fillId="4" borderId="1" applyFill="0" applyProtection="0">
      <alignment horizontal="left" vertical="center" indent="1"/>
    </xf>
    <xf numFmtId="0" fontId="16" fillId="0" borderId="0" applyNumberFormat="0" applyFill="0" applyProtection="0">
      <alignment horizontal="right" vertical="center" indent="1"/>
    </xf>
    <xf numFmtId="0" fontId="16" fillId="0" borderId="0" applyNumberFormat="0" applyFill="0" applyProtection="0">
      <alignment horizontal="right" vertical="center" indent="1"/>
    </xf>
    <xf numFmtId="0" fontId="11" fillId="5" borderId="1" applyNumberFormat="0" applyBorder="0" applyProtection="0">
      <alignment horizontal="left" vertical="center" indent="1"/>
    </xf>
    <xf numFmtId="42" fontId="11" fillId="5" borderId="1" applyBorder="0">
      <alignment horizontal="left" vertical="center" indent="1"/>
    </xf>
    <xf numFmtId="166" fontId="11" fillId="6" borderId="1" applyNumberFormat="0" applyBorder="0" applyProtection="0">
      <alignment horizontal="left" vertical="center" indent="1"/>
    </xf>
    <xf numFmtId="0" fontId="11" fillId="7" borderId="3" applyAlignment="0">
      <alignment vertical="center"/>
    </xf>
    <xf numFmtId="0" fontId="17" fillId="0" borderId="0" applyFill="0" applyBorder="0" applyProtection="0">
      <alignment vertical="top"/>
    </xf>
    <xf numFmtId="42" fontId="18" fillId="4" borderId="4" applyNumberFormat="0" applyFill="0" applyProtection="0">
      <alignment horizontal="left" indent="1"/>
    </xf>
    <xf numFmtId="0" fontId="18" fillId="0" borderId="5" applyNumberFormat="0" applyFill="0" applyProtection="0">
      <alignment horizontal="left" vertical="center" indent="1"/>
    </xf>
    <xf numFmtId="0" fontId="11" fillId="0" borderId="6" applyNumberFormat="0" applyFill="0" applyProtection="0">
      <alignment horizontal="left" vertical="center" indent="1"/>
    </xf>
    <xf numFmtId="42" fontId="18" fillId="5" borderId="5" applyProtection="0">
      <alignment horizontal="left" vertical="center" indent="1"/>
    </xf>
    <xf numFmtId="166" fontId="11" fillId="3" borderId="1" applyNumberFormat="0" applyProtection="0">
      <alignment horizontal="left" vertical="center" indent="1"/>
    </xf>
    <xf numFmtId="0" fontId="16" fillId="0" borderId="7" applyNumberFormat="0" applyProtection="0">
      <alignment horizontal="left" vertical="center" indent="1"/>
    </xf>
    <xf numFmtId="0" fontId="19" fillId="2" borderId="0" applyNumberFormat="0" applyProtection="0">
      <alignment horizontal="left" vertical="center" wrapText="1" indent="1"/>
    </xf>
    <xf numFmtId="0" fontId="20" fillId="4" borderId="0">
      <alignment vertical="top"/>
    </xf>
    <xf numFmtId="0" fontId="21" fillId="6" borderId="0" applyNumberFormat="0" applyProtection="0">
      <alignment horizontal="left" vertical="center" wrapText="1" indent="1"/>
    </xf>
    <xf numFmtId="0" fontId="13" fillId="0" borderId="0" applyNumberFormat="0" applyFill="0" applyBorder="0" applyAlignment="0" applyProtection="0">
      <alignment vertical="top"/>
    </xf>
  </cellStyleXfs>
  <cellXfs count="46">
    <xf numFmtId="0" fontId="0" fillId="0" borderId="0" xfId="0">
      <alignment vertical="top"/>
    </xf>
    <xf numFmtId="0" fontId="6" fillId="0" borderId="0" xfId="0" applyFont="1" applyFill="1" applyBorder="1">
      <alignment vertical="top"/>
    </xf>
    <xf numFmtId="0" fontId="3" fillId="0" borderId="0" xfId="0" applyFont="1" applyFill="1" applyBorder="1" applyAlignment="1">
      <alignment horizontal="right"/>
    </xf>
    <xf numFmtId="166" fontId="2" fillId="0" borderId="0" xfId="2" applyFont="1" applyFill="1" applyBorder="1"/>
    <xf numFmtId="0" fontId="2" fillId="0" borderId="0" xfId="0" applyFont="1" applyFill="1" applyBorder="1">
      <alignment vertical="top"/>
    </xf>
    <xf numFmtId="166" fontId="3" fillId="0" borderId="0" xfId="2" applyFont="1" applyFill="1" applyBorder="1" applyAlignment="1">
      <alignment horizontal="right"/>
    </xf>
    <xf numFmtId="0" fontId="4" fillId="0" borderId="0" xfId="0" applyFont="1" applyFill="1" applyBorder="1">
      <alignment vertical="top"/>
    </xf>
    <xf numFmtId="0" fontId="1" fillId="0" borderId="0" xfId="0" applyFont="1" applyFill="1" applyBorder="1">
      <alignment vertical="top"/>
    </xf>
    <xf numFmtId="164" fontId="2" fillId="0" borderId="0" xfId="1" applyNumberFormat="1" applyFont="1" applyFill="1" applyBorder="1"/>
    <xf numFmtId="0" fontId="2" fillId="0" borderId="0" xfId="0" quotePrefix="1" applyFont="1" applyFill="1" applyBorder="1">
      <alignment vertical="top"/>
    </xf>
    <xf numFmtId="164" fontId="7" fillId="0" borderId="0" xfId="1" applyNumberFormat="1" applyFont="1" applyFill="1" applyBorder="1"/>
    <xf numFmtId="165" fontId="2" fillId="0" borderId="0" xfId="2" applyNumberFormat="1" applyFont="1" applyFill="1" applyBorder="1"/>
    <xf numFmtId="165" fontId="2" fillId="0" borderId="0" xfId="0" applyNumberFormat="1" applyFont="1" applyFill="1" applyBorder="1">
      <alignment vertical="top"/>
    </xf>
    <xf numFmtId="10" fontId="2" fillId="0" borderId="0" xfId="0" applyNumberFormat="1" applyFont="1" applyFill="1" applyBorder="1">
      <alignment vertical="top"/>
    </xf>
    <xf numFmtId="0" fontId="9" fillId="0" borderId="0" xfId="0" applyFont="1" applyFill="1" applyBorder="1" applyAlignment="1">
      <alignment horizontal="right"/>
    </xf>
    <xf numFmtId="164" fontId="5" fillId="0" borderId="0" xfId="1" applyNumberFormat="1" applyFont="1" applyFill="1" applyBorder="1"/>
    <xf numFmtId="9" fontId="2" fillId="0" borderId="0" xfId="0" applyNumberFormat="1" applyFont="1" applyFill="1" applyBorder="1" applyAlignment="1">
      <alignment horizontal="right"/>
    </xf>
    <xf numFmtId="166" fontId="5" fillId="0" borderId="0" xfId="2" applyFont="1" applyFill="1" applyBorder="1"/>
    <xf numFmtId="0" fontId="12" fillId="0" borderId="0" xfId="6" applyFill="1" applyBorder="1" applyAlignment="1">
      <alignment horizontal="left"/>
    </xf>
    <xf numFmtId="0" fontId="16" fillId="0" borderId="0" xfId="11" applyFill="1">
      <alignment horizontal="right" vertical="center" indent="1"/>
    </xf>
    <xf numFmtId="42" fontId="18" fillId="5" borderId="1" xfId="13" applyFont="1" applyBorder="1">
      <alignment horizontal="left" vertical="center" indent="1"/>
    </xf>
    <xf numFmtId="165" fontId="3" fillId="0" borderId="0" xfId="2" applyNumberFormat="1" applyFont="1" applyFill="1" applyBorder="1" applyAlignment="1">
      <alignment horizontal="center"/>
    </xf>
    <xf numFmtId="0" fontId="3" fillId="0" borderId="0" xfId="0" applyFont="1" applyFill="1" applyBorder="1">
      <alignment vertical="top"/>
    </xf>
    <xf numFmtId="165" fontId="18" fillId="0" borderId="5" xfId="18" applyNumberFormat="1" applyFill="1">
      <alignment horizontal="left" vertical="center" indent="1"/>
    </xf>
    <xf numFmtId="0" fontId="11" fillId="0" borderId="6" xfId="19" applyFill="1">
      <alignment horizontal="left" vertical="center" indent="1"/>
    </xf>
    <xf numFmtId="42" fontId="11" fillId="0" borderId="6" xfId="19" applyNumberFormat="1" applyFill="1">
      <alignment horizontal="left" vertical="center" indent="1"/>
    </xf>
    <xf numFmtId="9" fontId="11" fillId="0" borderId="6" xfId="19" applyNumberFormat="1" applyFill="1" applyAlignment="1">
      <alignment horizontal="right" vertical="center" indent="1"/>
    </xf>
    <xf numFmtId="0" fontId="16" fillId="0" borderId="7" xfId="22" applyNumberFormat="1">
      <alignment horizontal="left" vertical="center" indent="1"/>
    </xf>
    <xf numFmtId="0" fontId="13" fillId="0" borderId="0" xfId="26" applyFill="1" applyBorder="1" applyAlignment="1">
      <alignment horizontal="right" vertical="top" indent="1"/>
    </xf>
    <xf numFmtId="42" fontId="11" fillId="5" borderId="1" xfId="13" applyFont="1" applyBorder="1">
      <alignment horizontal="left" vertical="center" indent="1"/>
    </xf>
    <xf numFmtId="0" fontId="18" fillId="0" borderId="5" xfId="18" applyNumberFormat="1" applyFill="1" applyAlignment="1">
      <alignment horizontal="right" vertical="center" indent="1"/>
    </xf>
    <xf numFmtId="0" fontId="14" fillId="4" borderId="1" xfId="9" applyNumberFormat="1" applyFill="1" applyAlignment="1" applyProtection="1">
      <alignment horizontal="right" vertical="center" indent="1"/>
      <protection hidden="1"/>
    </xf>
    <xf numFmtId="0" fontId="14" fillId="4" borderId="1" xfId="7" applyNumberFormat="1" applyFill="1" applyAlignment="1" applyProtection="1">
      <alignment horizontal="right" vertical="center" indent="1"/>
      <protection locked="0"/>
    </xf>
    <xf numFmtId="0" fontId="23" fillId="0" borderId="0" xfId="0" applyFont="1">
      <alignment vertical="top"/>
    </xf>
    <xf numFmtId="42" fontId="14" fillId="4" borderId="1" xfId="9" applyFill="1" applyProtection="1">
      <alignment horizontal="left" vertical="center" indent="1"/>
      <protection locked="0"/>
    </xf>
    <xf numFmtId="0" fontId="6" fillId="0" borderId="0" xfId="0" applyFont="1" applyFill="1" applyBorder="1" applyAlignment="1">
      <alignment horizontal="right" vertical="top"/>
    </xf>
    <xf numFmtId="0" fontId="0" fillId="0" borderId="0" xfId="0" applyAlignment="1">
      <alignment horizontal="right" vertical="top"/>
    </xf>
    <xf numFmtId="0" fontId="1" fillId="0" borderId="0" xfId="0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right" vertical="top"/>
    </xf>
    <xf numFmtId="9" fontId="11" fillId="5" borderId="1" xfId="12" applyNumberFormat="1" applyBorder="1" applyAlignment="1">
      <alignment horizontal="right" vertical="center" indent="1"/>
    </xf>
    <xf numFmtId="10" fontId="2" fillId="0" borderId="0" xfId="0" applyNumberFormat="1" applyFont="1" applyFill="1" applyBorder="1" applyAlignment="1">
      <alignment horizontal="right" vertical="top"/>
    </xf>
    <xf numFmtId="10" fontId="11" fillId="4" borderId="1" xfId="7" applyNumberFormat="1" applyFont="1" applyFill="1" applyAlignment="1">
      <alignment horizontal="right" vertical="center" indent="1"/>
    </xf>
    <xf numFmtId="0" fontId="4" fillId="0" borderId="0" xfId="0" applyFont="1" applyFill="1" applyBorder="1" applyAlignment="1">
      <alignment horizontal="right" vertical="top"/>
    </xf>
    <xf numFmtId="165" fontId="18" fillId="0" borderId="5" xfId="18" applyNumberFormat="1" applyFill="1" applyAlignment="1">
      <alignment horizontal="right" vertical="center" indent="1"/>
    </xf>
    <xf numFmtId="165" fontId="18" fillId="0" borderId="5" xfId="18" applyNumberFormat="1" applyFill="1" applyAlignment="1">
      <alignment horizontal="right" vertical="center"/>
    </xf>
    <xf numFmtId="166" fontId="23" fillId="0" borderId="0" xfId="22" applyNumberFormat="1" applyFont="1" applyBorder="1">
      <alignment horizontal="left" vertical="center" indent="1"/>
    </xf>
  </cellXfs>
  <cellStyles count="27">
    <cellStyle name="Doc title" xfId="5" xr:uid="{00000000-0005-0000-0000-000000000000}"/>
    <cellStyle name="goed" xfId="4" xr:uid="{1384A3EC-21AB-427B-AC26-D214A6380145}"/>
    <cellStyle name="Header_1" xfId="6" xr:uid="{00000000-0005-0000-0000-000002000000}"/>
    <cellStyle name="Header_3_1" xfId="26" xr:uid="{00000000-0005-0000-0000-000003000000}"/>
    <cellStyle name="invoer - default" xfId="7" xr:uid="{00000000-0005-0000-0000-000005000000}"/>
    <cellStyle name="invoer - toelichting" xfId="8" xr:uid="{00000000-0005-0000-0000-000006000000}"/>
    <cellStyle name="Invoer financieel" xfId="9" xr:uid="{00000000-0005-0000-0000-000007000000}"/>
    <cellStyle name="Komma" xfId="1" builtinId="3" customBuiltin="1"/>
    <cellStyle name="labels" xfId="10" xr:uid="{00000000-0005-0000-0000-000009000000}"/>
    <cellStyle name="labels-new" xfId="11" xr:uid="{00000000-0005-0000-0000-00000A000000}"/>
    <cellStyle name="Output - default" xfId="12" xr:uid="{00000000-0005-0000-0000-00000B000000}"/>
    <cellStyle name="Output financieel" xfId="13" xr:uid="{00000000-0005-0000-0000-00000C000000}"/>
    <cellStyle name="Slecht" xfId="14" xr:uid="{00000000-0005-0000-0000-00000D000000}"/>
    <cellStyle name="Standaard" xfId="0" builtinId="0" customBuiltin="1"/>
    <cellStyle name="Stijl 1" xfId="15" xr:uid="{00000000-0005-0000-0000-00000F000000}"/>
    <cellStyle name="style sheet label" xfId="16" xr:uid="{00000000-0005-0000-0000-000010000000}"/>
    <cellStyle name="Table bottom" xfId="17" xr:uid="{00000000-0005-0000-0000-000011000000}"/>
    <cellStyle name="Table head" xfId="18" xr:uid="{00000000-0005-0000-0000-000012000000}"/>
    <cellStyle name="table row" xfId="19" xr:uid="{00000000-0005-0000-0000-000013000000}"/>
    <cellStyle name="table_bottom_rendered_fin" xfId="20" xr:uid="{00000000-0005-0000-0000-000014000000}"/>
    <cellStyle name="test 10" xfId="21" xr:uid="{00000000-0005-0000-0000-000015000000}"/>
    <cellStyle name="Titel" xfId="3" builtinId="15" customBuiltin="1"/>
    <cellStyle name="toelichting" xfId="22" xr:uid="{00000000-0005-0000-0000-000017000000}"/>
    <cellStyle name="Toelichting document" xfId="23" xr:uid="{00000000-0005-0000-0000-000018000000}"/>
    <cellStyle name="Top header" xfId="24" xr:uid="{00000000-0005-0000-0000-000019000000}"/>
    <cellStyle name="Valuta" xfId="2" builtinId="4" customBuiltin="1"/>
    <cellStyle name="warning" xfId="25" xr:uid="{00000000-0005-0000-0000-00001B000000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104775</xdr:rowOff>
    </xdr:from>
    <xdr:to>
      <xdr:col>8</xdr:col>
      <xdr:colOff>771525</xdr:colOff>
      <xdr:row>31</xdr:row>
      <xdr:rowOff>6676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96BC3B45-B16B-4EF2-A0F5-995533EE1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04775"/>
          <a:ext cx="7362825" cy="72837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B1:EK36"/>
  <sheetViews>
    <sheetView showGridLines="0" topLeftCell="A16" zoomScale="70" zoomScaleNormal="70" workbookViewId="0">
      <selection activeCell="K11" sqref="K11"/>
    </sheetView>
  </sheetViews>
  <sheetFormatPr defaultColWidth="9.09765625" defaultRowHeight="24.95" customHeight="1" x14ac:dyDescent="0.2"/>
  <cols>
    <col min="1" max="1" width="6.59765625" style="4" customWidth="1"/>
    <col min="2" max="2" width="39.59765625" style="4" customWidth="1"/>
    <col min="3" max="3" width="9.8984375" style="38" customWidth="1"/>
    <col min="4" max="4" width="1.69921875" style="4" customWidth="1"/>
    <col min="5" max="5" width="16.5" style="4" customWidth="1"/>
    <col min="6" max="6" width="6.59765625" style="3" customWidth="1"/>
    <col min="7" max="7" width="16.5" style="3" customWidth="1"/>
    <col min="8" max="9" width="12.69921875" style="3" customWidth="1"/>
    <col min="10" max="45" width="10.69921875" style="3" customWidth="1"/>
    <col min="46" max="16384" width="9.09765625" style="4"/>
  </cols>
  <sheetData>
    <row r="1" spans="2:141" ht="50.1" customHeight="1" x14ac:dyDescent="0.5">
      <c r="B1" s="18" t="s">
        <v>7</v>
      </c>
      <c r="C1" s="35"/>
      <c r="D1" s="1"/>
      <c r="E1" s="2"/>
    </row>
    <row r="2" spans="2:141" ht="24.75" customHeight="1" x14ac:dyDescent="0.5">
      <c r="B2" s="18" t="s">
        <v>8</v>
      </c>
      <c r="C2" s="35"/>
      <c r="D2" s="1"/>
    </row>
    <row r="3" spans="2:141" ht="24.75" customHeight="1" x14ac:dyDescent="0.5">
      <c r="B3" s="18"/>
      <c r="C3" s="35"/>
      <c r="D3" s="1"/>
      <c r="E3" s="5"/>
    </row>
    <row r="4" spans="2:141" ht="24.95" customHeight="1" x14ac:dyDescent="0.2">
      <c r="B4" s="19" t="s">
        <v>36</v>
      </c>
      <c r="C4" s="35"/>
      <c r="D4" s="1"/>
      <c r="E4" s="32">
        <v>2020</v>
      </c>
    </row>
    <row r="5" spans="2:141" customFormat="1" ht="24.95" customHeight="1" x14ac:dyDescent="0.3">
      <c r="C5" s="36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</row>
    <row r="6" spans="2:141" ht="24.75" customHeight="1" x14ac:dyDescent="0.2">
      <c r="B6" s="28" t="s">
        <v>13</v>
      </c>
      <c r="C6" s="37"/>
      <c r="D6" s="7"/>
      <c r="E6" s="8"/>
    </row>
    <row r="7" spans="2:141" ht="24.95" customHeight="1" x14ac:dyDescent="0.2">
      <c r="B7" s="19" t="s">
        <v>10</v>
      </c>
      <c r="E7" s="34">
        <v>2800000</v>
      </c>
      <c r="G7" s="45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</row>
    <row r="8" spans="2:141" ht="24.95" customHeight="1" x14ac:dyDescent="0.2">
      <c r="B8" s="19" t="s">
        <v>11</v>
      </c>
      <c r="E8" s="34">
        <v>1800000</v>
      </c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</row>
    <row r="9" spans="2:141" ht="24.95" customHeight="1" x14ac:dyDescent="0.2">
      <c r="B9" s="19" t="s">
        <v>12</v>
      </c>
      <c r="E9" s="34">
        <v>18000</v>
      </c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</row>
    <row r="10" spans="2:141" ht="24.95" customHeight="1" x14ac:dyDescent="0.2">
      <c r="B10" s="9"/>
      <c r="E10" s="10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</row>
    <row r="11" spans="2:141" ht="24.95" customHeight="1" x14ac:dyDescent="0.2">
      <c r="B11" s="28" t="s">
        <v>14</v>
      </c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</row>
    <row r="12" spans="2:141" ht="24.95" customHeight="1" x14ac:dyDescent="0.2">
      <c r="B12" s="19" t="s">
        <v>15</v>
      </c>
      <c r="E12" s="29">
        <f>IF(E7&gt;'Schenk- en erfbelasting'!E12,'Schenk- en erfbelasting'!E12,E7)</f>
        <v>1102209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</row>
    <row r="13" spans="2:141" ht="24.95" customHeight="1" x14ac:dyDescent="0.2">
      <c r="B13" s="19" t="s">
        <v>16</v>
      </c>
      <c r="E13" s="29">
        <f>IF(E12='Schenk- en erfbelasting'!E12,(E7-E12)*83%,0)</f>
        <v>1409166.53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</row>
    <row r="14" spans="2:141" ht="7.5" customHeight="1" x14ac:dyDescent="0.2">
      <c r="B14" s="19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</row>
    <row r="15" spans="2:141" ht="24.75" customHeight="1" x14ac:dyDescent="0.2">
      <c r="B15" s="19" t="s">
        <v>17</v>
      </c>
      <c r="E15" s="20">
        <f>SUM(E12:E13)</f>
        <v>2511375.5300000003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</row>
    <row r="16" spans="2:141" ht="24.75" customHeight="1" x14ac:dyDescent="0.2">
      <c r="B16" s="19"/>
      <c r="F16" s="4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</row>
    <row r="17" spans="2:141" ht="24.95" customHeight="1" x14ac:dyDescent="0.2">
      <c r="B17" s="19" t="s">
        <v>18</v>
      </c>
      <c r="C17" s="39">
        <f>E8/E7</f>
        <v>0.6428571428571429</v>
      </c>
      <c r="D17" s="13"/>
      <c r="E17" s="20">
        <f>C17*E15</f>
        <v>1614455.6978571431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</row>
    <row r="18" spans="2:141" ht="24.95" customHeight="1" x14ac:dyDescent="0.2">
      <c r="B18" s="9"/>
      <c r="C18" s="40"/>
      <c r="D18" s="13"/>
      <c r="E18" s="8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</row>
    <row r="19" spans="2:141" ht="24.95" customHeight="1" x14ac:dyDescent="0.2">
      <c r="B19" s="28" t="s">
        <v>19</v>
      </c>
      <c r="E19" s="10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</row>
    <row r="20" spans="2:141" ht="24.75" customHeight="1" x14ac:dyDescent="0.2">
      <c r="B20" s="19" t="s">
        <v>20</v>
      </c>
      <c r="E20" s="29">
        <f>E8</f>
        <v>1800000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</row>
    <row r="21" spans="2:141" ht="24.95" customHeight="1" x14ac:dyDescent="0.2">
      <c r="B21" s="19" t="s">
        <v>21</v>
      </c>
      <c r="E21" s="29">
        <f>-E17</f>
        <v>-1614455.6978571431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</row>
    <row r="22" spans="2:141" ht="7.5" customHeight="1" x14ac:dyDescent="0.2">
      <c r="B22" s="19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</row>
    <row r="23" spans="2:141" ht="24.95" customHeight="1" x14ac:dyDescent="0.2">
      <c r="B23" s="19" t="s">
        <v>22</v>
      </c>
      <c r="E23" s="20">
        <f>SUM(E20:E21)</f>
        <v>185544.30214285688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</row>
    <row r="24" spans="2:141" ht="24.95" customHeight="1" x14ac:dyDescent="0.2">
      <c r="B24" s="19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</row>
    <row r="25" spans="2:141" ht="24.95" customHeight="1" x14ac:dyDescent="0.2">
      <c r="B25" s="19" t="s">
        <v>23</v>
      </c>
      <c r="C25" s="41">
        <v>6.25E-2</v>
      </c>
      <c r="D25" s="13"/>
      <c r="E25" s="29">
        <f>-((E23/E20)*((E8-E9)*C25))</f>
        <v>-11480.553695089269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</row>
    <row r="26" spans="2:141" ht="24.95" customHeight="1" x14ac:dyDescent="0.2">
      <c r="B26" s="19" t="s">
        <v>24</v>
      </c>
      <c r="C26" s="41" t="s">
        <v>32</v>
      </c>
      <c r="D26" s="14"/>
      <c r="E26" s="29">
        <f>-IF(C26="ja",'Schenk- en erfbelasting'!E11,0)</f>
        <v>-5515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</row>
    <row r="27" spans="2:141" ht="7.5" customHeight="1" x14ac:dyDescent="0.2">
      <c r="B27" s="19"/>
      <c r="E27" s="11"/>
      <c r="F27" s="4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</row>
    <row r="28" spans="2:141" ht="24.95" customHeight="1" x14ac:dyDescent="0.2">
      <c r="B28" s="19" t="s">
        <v>25</v>
      </c>
      <c r="E28" s="20">
        <f>SUM(E23:E26)</f>
        <v>168548.7484477676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</row>
    <row r="29" spans="2:141" ht="24.95" customHeight="1" x14ac:dyDescent="0.35">
      <c r="E29" s="15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</row>
    <row r="30" spans="2:141" ht="24.95" customHeight="1" x14ac:dyDescent="0.2">
      <c r="B30" s="28" t="s">
        <v>26</v>
      </c>
      <c r="C30" s="42"/>
      <c r="D30" s="6"/>
      <c r="E30" s="8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</row>
    <row r="31" spans="2:141" ht="24.95" customHeight="1" x14ac:dyDescent="0.2">
      <c r="B31" s="19" t="s">
        <v>27</v>
      </c>
      <c r="C31" s="16"/>
      <c r="D31" s="16"/>
      <c r="E31" s="29">
        <f>IF(E28&gt;'Schenk- en erfbelasting'!D6,'Schenk- en erfbelasting'!E6*'Schenk- en erfbelasting'!D6,E28*'Schenk- en erfbelasting'!E6)</f>
        <v>12672.300000000001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</row>
    <row r="32" spans="2:141" ht="24.95" customHeight="1" x14ac:dyDescent="0.2">
      <c r="B32" s="19" t="s">
        <v>28</v>
      </c>
      <c r="C32" s="16"/>
      <c r="D32" s="16"/>
      <c r="E32" s="29">
        <f>IF(E31='Schenk- en erfbelasting'!E6*'Schenk- en erfbelasting'!D6,(E28-'Schenk- en erfbelasting'!C7)*'Schenk- en erfbelasting'!E7,0)</f>
        <v>8365.149689553522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</row>
    <row r="33" spans="2:141" ht="7.5" customHeight="1" x14ac:dyDescent="0.2">
      <c r="B33" s="19"/>
      <c r="E33" s="11"/>
      <c r="F33" s="4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</row>
    <row r="34" spans="2:141" ht="24.95" customHeight="1" x14ac:dyDescent="0.2">
      <c r="B34" s="19" t="s">
        <v>29</v>
      </c>
      <c r="E34" s="20">
        <f>+E31+E32</f>
        <v>21037.449689553523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</row>
    <row r="35" spans="2:141" ht="24.95" customHeight="1" x14ac:dyDescent="0.35">
      <c r="E35" s="15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</row>
    <row r="36" spans="2:141" ht="24.95" customHeight="1" x14ac:dyDescent="0.35">
      <c r="E36" s="17"/>
    </row>
  </sheetData>
  <phoneticPr fontId="0" type="noConversion"/>
  <dataValidations count="2">
    <dataValidation type="list" allowBlank="1" showInputMessage="1" showErrorMessage="1" errorTitle="Invoer" error="Kiezen uit ja of nee" promptTitle="Wel/geen jaarlijkse vrijstelling" prompt="kies uit ja of nee_x000a_" sqref="C26" xr:uid="{00000000-0002-0000-0000-000000000000}">
      <formula1>"ja, nee"</formula1>
    </dataValidation>
    <dataValidation type="list" allowBlank="1" showInputMessage="1" showErrorMessage="1" sqref="E4" xr:uid="{9738E725-6110-402F-89A2-24FCD55BCF59}">
      <formula1>"2017,2018,2019,2020"</formula1>
    </dataValidation>
  </dataValidations>
  <pageMargins left="0.78740157480314965" right="0.78740157480314965" top="0.98425196850393704" bottom="0.78740157480314965" header="0.51181102362204722" footer="0.31496062992125984"/>
  <pageSetup paperSize="9" orientation="portrait" r:id="rId1"/>
  <headerFooter alignWithMargins="0">
    <oddHeader>&amp;L&amp;12&amp;A&amp;C&amp;"-,Standaard"&amp;12BEDRIJFSOPVOLGINGSREGELING</oddHeader>
    <oddFooter>&amp;R&amp;9pagina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/>
  <dimension ref="B1:K18"/>
  <sheetViews>
    <sheetView showGridLines="0" zoomScaleNormal="100" workbookViewId="0">
      <selection activeCell="A3" sqref="A3"/>
    </sheetView>
  </sheetViews>
  <sheetFormatPr defaultColWidth="9.09765625" defaultRowHeight="24.95" customHeight="1" x14ac:dyDescent="0.2"/>
  <cols>
    <col min="1" max="1" width="6.59765625" style="4" customWidth="1"/>
    <col min="2" max="2" width="39.69921875" style="4" customWidth="1"/>
    <col min="3" max="5" width="13.19921875" style="11" customWidth="1"/>
    <col min="6" max="6" width="3.296875" style="4" customWidth="1"/>
    <col min="7" max="7" width="13.19921875" style="11" customWidth="1"/>
    <col min="8" max="8" width="3.296875" style="4" customWidth="1"/>
    <col min="9" max="9" width="13.19921875" style="4" customWidth="1"/>
    <col min="10" max="10" width="3.296875" style="4" customWidth="1"/>
    <col min="11" max="11" width="13.19921875" style="4" customWidth="1"/>
    <col min="12" max="16384" width="9.09765625" style="4"/>
  </cols>
  <sheetData>
    <row r="1" spans="2:11" ht="50.1" customHeight="1" x14ac:dyDescent="0.5">
      <c r="B1" s="18" t="str">
        <f>Berekening!B1</f>
        <v>BEREKENING SCHENKBELASTING</v>
      </c>
    </row>
    <row r="2" spans="2:11" ht="24.95" customHeight="1" x14ac:dyDescent="0.5">
      <c r="B2" s="18" t="str">
        <f>Berekening!B2</f>
        <v>BEDRIJFSOPVOLGINGSREGELING</v>
      </c>
      <c r="G2" s="31">
        <f>Berekening!E4</f>
        <v>2020</v>
      </c>
    </row>
    <row r="3" spans="2:11" ht="24.95" customHeight="1" x14ac:dyDescent="0.5">
      <c r="B3" s="18"/>
    </row>
    <row r="5" spans="2:11" s="2" customFormat="1" ht="24.95" customHeight="1" x14ac:dyDescent="0.2">
      <c r="B5" s="23" t="str">
        <f>"Jaar "&amp;G2</f>
        <v>Jaar 2020</v>
      </c>
      <c r="C5" s="43" t="s">
        <v>2</v>
      </c>
      <c r="D5" s="43" t="s">
        <v>3</v>
      </c>
      <c r="E5" s="44" t="s">
        <v>4</v>
      </c>
      <c r="G5" s="22"/>
    </row>
    <row r="6" spans="2:11" ht="24.95" customHeight="1" x14ac:dyDescent="0.2">
      <c r="B6" s="24" t="s">
        <v>0</v>
      </c>
      <c r="C6" s="25">
        <v>0</v>
      </c>
      <c r="D6" s="25">
        <f>LOOKUP(G2,15:15,17:17)</f>
        <v>126723</v>
      </c>
      <c r="E6" s="26">
        <v>0.1</v>
      </c>
    </row>
    <row r="7" spans="2:11" ht="24.95" customHeight="1" x14ac:dyDescent="0.2">
      <c r="B7" s="24" t="s">
        <v>1</v>
      </c>
      <c r="C7" s="25">
        <f>D6</f>
        <v>126723</v>
      </c>
      <c r="D7" s="25">
        <v>0</v>
      </c>
      <c r="E7" s="26">
        <v>0.2</v>
      </c>
    </row>
    <row r="10" spans="2:11" ht="24.95" customHeight="1" x14ac:dyDescent="0.2">
      <c r="B10" s="23" t="s">
        <v>5</v>
      </c>
      <c r="C10" s="23"/>
      <c r="D10" s="23"/>
      <c r="E10" s="30">
        <f>G2</f>
        <v>2020</v>
      </c>
      <c r="G10" s="21"/>
    </row>
    <row r="11" spans="2:11" ht="24.95" customHeight="1" x14ac:dyDescent="0.3">
      <c r="B11" s="24" t="s">
        <v>6</v>
      </c>
      <c r="C11" s="25"/>
      <c r="D11" s="25"/>
      <c r="E11" s="25">
        <f>LOOKUP(G2,15:15,16:16)</f>
        <v>5515</v>
      </c>
      <c r="G11" s="27" t="s">
        <v>30</v>
      </c>
    </row>
    <row r="12" spans="2:11" ht="24.95" customHeight="1" x14ac:dyDescent="0.3">
      <c r="B12" s="24" t="s">
        <v>9</v>
      </c>
      <c r="C12" s="25"/>
      <c r="D12" s="25"/>
      <c r="E12" s="25">
        <f>LOOKUP(G2,15:15,18:18)</f>
        <v>1102209</v>
      </c>
      <c r="G12" s="27" t="s">
        <v>31</v>
      </c>
    </row>
    <row r="15" spans="2:11" ht="24.95" customHeight="1" x14ac:dyDescent="0.3">
      <c r="B15" s="23" t="s">
        <v>33</v>
      </c>
      <c r="C15" s="23"/>
      <c r="D15" s="23"/>
      <c r="E15" s="30">
        <v>2017</v>
      </c>
      <c r="F15" s="30"/>
      <c r="G15" s="30">
        <v>2018</v>
      </c>
      <c r="H15" s="30"/>
      <c r="I15" s="30">
        <v>2019</v>
      </c>
      <c r="J15" s="30"/>
      <c r="K15" s="30">
        <v>2020</v>
      </c>
    </row>
    <row r="16" spans="2:11" ht="24.95" customHeight="1" x14ac:dyDescent="0.3">
      <c r="B16" s="24" t="s">
        <v>35</v>
      </c>
      <c r="C16" s="25"/>
      <c r="D16" s="25"/>
      <c r="E16" s="25">
        <v>5320</v>
      </c>
      <c r="F16" s="25"/>
      <c r="G16" s="25">
        <v>5363</v>
      </c>
      <c r="H16" s="25"/>
      <c r="I16" s="25">
        <v>5428</v>
      </c>
      <c r="J16" s="25"/>
      <c r="K16" s="25">
        <v>5515</v>
      </c>
    </row>
    <row r="17" spans="2:11" ht="24.95" customHeight="1" x14ac:dyDescent="0.3">
      <c r="B17" s="24" t="s">
        <v>34</v>
      </c>
      <c r="C17" s="25"/>
      <c r="D17" s="25"/>
      <c r="E17" s="25">
        <v>122269</v>
      </c>
      <c r="F17" s="25"/>
      <c r="G17" s="25">
        <v>123248</v>
      </c>
      <c r="H17" s="25"/>
      <c r="I17" s="25">
        <v>124727</v>
      </c>
      <c r="J17" s="25"/>
      <c r="K17" s="25">
        <v>126723</v>
      </c>
    </row>
    <row r="18" spans="2:11" ht="24.95" customHeight="1" x14ac:dyDescent="0.3">
      <c r="B18" s="24" t="s">
        <v>9</v>
      </c>
      <c r="C18" s="25"/>
      <c r="D18" s="25"/>
      <c r="E18" s="25">
        <v>1063479</v>
      </c>
      <c r="F18" s="25"/>
      <c r="G18" s="25">
        <v>1071987</v>
      </c>
      <c r="H18" s="25"/>
      <c r="I18" s="25">
        <v>1084851</v>
      </c>
      <c r="J18" s="25"/>
      <c r="K18" s="25">
        <v>1102209</v>
      </c>
    </row>
  </sheetData>
  <phoneticPr fontId="8" type="noConversion"/>
  <pageMargins left="0.78740157480314965" right="0.78740157480314965" top="0.98425196850393704" bottom="0.78740157480314965" header="0.51181102362204722" footer="0.31496062992125984"/>
  <pageSetup paperSize="9" orientation="portrait" r:id="rId1"/>
  <headerFooter alignWithMargins="0">
    <oddHeader>&amp;L&amp;12&amp;A&amp;C&amp;12BEDRIJFSOPVOLGINGSREGELING</oddHeader>
    <oddFooter>&amp;R&amp;9pagina 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85C81-0634-4FB5-A417-C5A086EC6FAE}">
  <dimension ref="A1"/>
  <sheetViews>
    <sheetView tabSelected="1" workbookViewId="0">
      <selection activeCell="L15" sqref="L15"/>
    </sheetView>
  </sheetViews>
  <sheetFormatPr defaultRowHeight="18.75" x14ac:dyDescent="0.3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Berekening</vt:lpstr>
      <vt:lpstr>Schenk- en erfbelasting</vt:lpstr>
      <vt:lpstr>Taxvice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0402-2171451*</dc:creator>
  <cp:lastModifiedBy>Eva SIRA</cp:lastModifiedBy>
  <cp:lastPrinted>2018-08-16T06:03:09Z</cp:lastPrinted>
  <dcterms:created xsi:type="dcterms:W3CDTF">2000-02-01T10:24:24Z</dcterms:created>
  <dcterms:modified xsi:type="dcterms:W3CDTF">2020-01-08T08:42:32Z</dcterms:modified>
</cp:coreProperties>
</file>