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Segment Fiscaal\Contentkalender 2020\Flow eenmanszaak of BV\Inhoud\Taxvice\Flow content\Definitieve bestanden\"/>
    </mc:Choice>
  </mc:AlternateContent>
  <xr:revisionPtr revIDLastSave="0" documentId="8_{329AF837-F7DB-4752-968E-D10EA49FBDD3}" xr6:coauthVersionLast="36" xr6:coauthVersionMax="36" xr10:uidLastSave="{00000000-0000-0000-0000-000000000000}"/>
  <bookViews>
    <workbookView xWindow="0" yWindow="30" windowWidth="11340" windowHeight="5910" tabRatio="708" xr2:uid="{00000000-000D-0000-FFFF-FFFF00000000}"/>
  </bookViews>
  <sheets>
    <sheet name="Taxvice" sheetId="31" r:id="rId1"/>
    <sheet name="Voorblad" sheetId="24" r:id="rId2"/>
    <sheet name="Slotbalans EMZ 31-12-2019" sheetId="25" r:id="rId3"/>
    <sheet name="Goodwill" sheetId="27" r:id="rId4"/>
    <sheet name="Belastingschulden" sheetId="28" r:id="rId5"/>
    <sheet name="Kapitalen" sheetId="29" r:id="rId6"/>
    <sheet name="Opening Comm BV 01-01-2020" sheetId="30" r:id="rId7"/>
    <sheet name="Opening Fisc BV 01-01-2020" sheetId="23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13" i="27" l="1"/>
  <c r="B14" i="27" s="1"/>
  <c r="D35" i="25" l="1"/>
  <c r="F29" i="25"/>
  <c r="F37" i="25"/>
  <c r="F35" i="25"/>
  <c r="D36" i="25"/>
  <c r="F36" i="25" s="1"/>
  <c r="C2" i="28"/>
  <c r="B3" i="27"/>
  <c r="B2" i="25"/>
  <c r="D37" i="25"/>
  <c r="D38" i="25"/>
  <c r="F38" i="25" s="1"/>
  <c r="D39" i="25"/>
  <c r="F39" i="25" s="1"/>
  <c r="D32" i="25"/>
  <c r="D14" i="25"/>
  <c r="D15" i="25"/>
  <c r="D16" i="25"/>
  <c r="F16" i="25" s="1"/>
  <c r="D17" i="25"/>
  <c r="F17" i="25" s="1"/>
  <c r="D18" i="25"/>
  <c r="D13" i="25"/>
  <c r="F13" i="25" s="1"/>
  <c r="D10" i="25"/>
  <c r="C8" i="30" s="1"/>
  <c r="D7" i="23" s="1"/>
  <c r="E7" i="23" s="1"/>
  <c r="D9" i="25"/>
  <c r="F9" i="25" s="1"/>
  <c r="E8" i="29" s="1"/>
  <c r="E18" i="29" s="1"/>
  <c r="F24" i="25"/>
  <c r="C20" i="25"/>
  <c r="C23" i="25"/>
  <c r="C26" i="25" s="1"/>
  <c r="C41" i="25" s="1"/>
  <c r="D7" i="25"/>
  <c r="F7" i="25" s="1"/>
  <c r="F8" i="25"/>
  <c r="E7" i="29"/>
  <c r="E17" i="29" s="1"/>
  <c r="F14" i="25"/>
  <c r="F15" i="25"/>
  <c r="F18" i="25"/>
  <c r="F32" i="25"/>
  <c r="E12" i="29"/>
  <c r="E24" i="29" s="1"/>
  <c r="D16" i="28"/>
  <c r="G27" i="29"/>
  <c r="G34" i="29"/>
  <c r="C6" i="30"/>
  <c r="D5" i="23"/>
  <c r="E5" i="23" s="1"/>
  <c r="C7" i="30"/>
  <c r="D6" i="23" s="1"/>
  <c r="E6" i="23" s="1"/>
  <c r="C11" i="30"/>
  <c r="D10" i="23" s="1"/>
  <c r="E10" i="23" s="1"/>
  <c r="C12" i="30"/>
  <c r="D11" i="23" s="1"/>
  <c r="C13" i="30"/>
  <c r="D12" i="23"/>
  <c r="E12" i="23" s="1"/>
  <c r="C15" i="30"/>
  <c r="D14" i="23"/>
  <c r="C16" i="30"/>
  <c r="D15" i="23" s="1"/>
  <c r="E15" i="23" s="1"/>
  <c r="E13" i="29"/>
  <c r="E20" i="29" s="1"/>
  <c r="C32" i="30"/>
  <c r="D31" i="23"/>
  <c r="C36" i="30"/>
  <c r="D35" i="23" s="1"/>
  <c r="E35" i="23" s="1"/>
  <c r="C37" i="30"/>
  <c r="D36" i="23"/>
  <c r="C36" i="23"/>
  <c r="E36" i="23" s="1"/>
  <c r="C38" i="30"/>
  <c r="D37" i="23"/>
  <c r="C40" i="30"/>
  <c r="D39" i="23" s="1"/>
  <c r="E39" i="23" s="1"/>
  <c r="C17" i="27"/>
  <c r="G12" i="27"/>
  <c r="G13" i="27"/>
  <c r="G16" i="27" s="1"/>
  <c r="K16" i="27" s="1"/>
  <c r="G14" i="27"/>
  <c r="I16" i="27"/>
  <c r="K18" i="27"/>
  <c r="C37" i="23"/>
  <c r="E37" i="23" s="1"/>
  <c r="C38" i="23"/>
  <c r="C39" i="23"/>
  <c r="C35" i="23"/>
  <c r="C31" i="23"/>
  <c r="E31" i="23" s="1"/>
  <c r="C27" i="23"/>
  <c r="D27" i="23"/>
  <c r="F10" i="30"/>
  <c r="F8" i="30"/>
  <c r="F6" i="30"/>
  <c r="F5" i="30"/>
  <c r="B37" i="30"/>
  <c r="B36" i="23" s="1"/>
  <c r="B38" i="30"/>
  <c r="B37" i="23"/>
  <c r="B39" i="30"/>
  <c r="B40" i="30"/>
  <c r="B36" i="30"/>
  <c r="B35" i="23"/>
  <c r="B32" i="30"/>
  <c r="B31" i="23"/>
  <c r="B28" i="30"/>
  <c r="B27" i="23"/>
  <c r="B12" i="30"/>
  <c r="B11" i="23" s="1"/>
  <c r="B13" i="30"/>
  <c r="B12" i="23" s="1"/>
  <c r="B14" i="30"/>
  <c r="B13" i="23"/>
  <c r="B15" i="30"/>
  <c r="B14" i="23"/>
  <c r="B16" i="30"/>
  <c r="B15" i="23"/>
  <c r="B11" i="30"/>
  <c r="B10" i="23"/>
  <c r="B6" i="30"/>
  <c r="B5" i="23"/>
  <c r="B7" i="30"/>
  <c r="B6" i="23"/>
  <c r="B8" i="30"/>
  <c r="B7" i="23"/>
  <c r="B5" i="30"/>
  <c r="C11" i="23"/>
  <c r="C12" i="23"/>
  <c r="C13" i="23"/>
  <c r="C14" i="23"/>
  <c r="C15" i="23"/>
  <c r="C10" i="23"/>
  <c r="B38" i="23"/>
  <c r="B39" i="23"/>
  <c r="B34" i="23"/>
  <c r="B28" i="23"/>
  <c r="B26" i="23"/>
  <c r="B21" i="23"/>
  <c r="B20" i="23"/>
  <c r="B4" i="23"/>
  <c r="C5" i="23"/>
  <c r="C6" i="23"/>
  <c r="C7" i="23"/>
  <c r="C4" i="23"/>
  <c r="C17" i="23" s="1"/>
  <c r="G22" i="27"/>
  <c r="G4" i="29"/>
  <c r="G40" i="29" s="1"/>
  <c r="C5" i="30"/>
  <c r="E27" i="23"/>
  <c r="G14" i="29"/>
  <c r="E11" i="23"/>
  <c r="E14" i="23"/>
  <c r="G35" i="29"/>
  <c r="G37" i="29" s="1"/>
  <c r="D4" i="23"/>
  <c r="E4" i="23"/>
  <c r="G41" i="29" l="1"/>
  <c r="G43" i="29" s="1"/>
  <c r="E25" i="29"/>
  <c r="G26" i="29" s="1"/>
  <c r="C35" i="30"/>
  <c r="G44" i="29"/>
  <c r="E6" i="29"/>
  <c r="F41" i="25"/>
  <c r="D23" i="25" s="1"/>
  <c r="D17" i="23"/>
  <c r="F10" i="25"/>
  <c r="E9" i="29" s="1"/>
  <c r="E19" i="29" s="1"/>
  <c r="C18" i="30"/>
  <c r="D20" i="25"/>
  <c r="C14" i="30"/>
  <c r="D13" i="23" s="1"/>
  <c r="E13" i="23" s="1"/>
  <c r="C39" i="30"/>
  <c r="D38" i="23" s="1"/>
  <c r="E38" i="23" s="1"/>
  <c r="D41" i="25" l="1"/>
  <c r="G17" i="27"/>
  <c r="K17" i="27" s="1"/>
  <c r="K20" i="27" s="1"/>
  <c r="G45" i="29"/>
  <c r="G47" i="29" s="1"/>
  <c r="C21" i="30" s="1"/>
  <c r="C27" i="30"/>
  <c r="G10" i="29"/>
  <c r="E16" i="29"/>
  <c r="G21" i="29" s="1"/>
  <c r="C29" i="30" s="1"/>
  <c r="H9" i="30"/>
  <c r="C34" i="23"/>
  <c r="D34" i="23"/>
  <c r="H5" i="30" l="1"/>
  <c r="D20" i="23"/>
  <c r="C20" i="23"/>
  <c r="C22" i="30"/>
  <c r="C24" i="30" s="1"/>
  <c r="C42" i="30" s="1"/>
  <c r="H8" i="30"/>
  <c r="D26" i="23"/>
  <c r="C26" i="23"/>
  <c r="I8" i="23" s="1"/>
  <c r="K22" i="27"/>
  <c r="C22" i="27"/>
  <c r="H10" i="30"/>
  <c r="D28" i="23"/>
  <c r="E28" i="23" s="1"/>
  <c r="C22" i="23"/>
  <c r="I6" i="23" s="1"/>
  <c r="G29" i="29"/>
  <c r="I9" i="23"/>
  <c r="E34" i="23"/>
  <c r="E41" i="23" l="1"/>
  <c r="I4" i="23"/>
  <c r="G31" i="29"/>
  <c r="I31" i="29" s="1"/>
  <c r="I30" i="29"/>
  <c r="C21" i="23"/>
  <c r="I5" i="23" s="1"/>
  <c r="D21" i="23"/>
  <c r="D24" i="23" s="1"/>
  <c r="D41" i="23" s="1"/>
  <c r="H6" i="30"/>
  <c r="H7" i="30" s="1"/>
  <c r="H11" i="30" s="1"/>
  <c r="I7" i="23" l="1"/>
  <c r="I11" i="23" s="1"/>
  <c r="C24" i="23"/>
  <c r="C41" i="23" s="1"/>
</calcChain>
</file>

<file path=xl/sharedStrings.xml><?xml version="1.0" encoding="utf-8"?>
<sst xmlns="http://schemas.openxmlformats.org/spreadsheetml/2006/main" count="165" uniqueCount="120">
  <si>
    <t>=</t>
  </si>
  <si>
    <t>x</t>
  </si>
  <si>
    <t>Jaar</t>
  </si>
  <si>
    <t>Winst</t>
  </si>
  <si>
    <t>Kapitaal ultimo boekjaar</t>
  </si>
  <si>
    <t>Stakingsaftrek</t>
  </si>
  <si>
    <t>Af: belastingschulden</t>
  </si>
  <si>
    <t>Afrondingsverschillen</t>
  </si>
  <si>
    <t>Fiscaal zuiver vermogen</t>
  </si>
  <si>
    <t>Uit te geven kapitaal</t>
  </si>
  <si>
    <t>Kapitaal</t>
  </si>
  <si>
    <t>Werkelijke waarde</t>
  </si>
  <si>
    <t>Goodwill</t>
  </si>
  <si>
    <t>Machines en installaties</t>
  </si>
  <si>
    <t>Inventaris</t>
  </si>
  <si>
    <t>Vervoermiddelen</t>
  </si>
  <si>
    <t>Vlottende activa</t>
  </si>
  <si>
    <t>Vaste activa</t>
  </si>
  <si>
    <t>Voorraden</t>
  </si>
  <si>
    <t>Handelsdebiteuren</t>
  </si>
  <si>
    <t>Belastingen, sociale premies</t>
  </si>
  <si>
    <t>Overige vorderingen</t>
  </si>
  <si>
    <t>Overlopende activa</t>
  </si>
  <si>
    <t>Liquide middelen</t>
  </si>
  <si>
    <t>Eigen vermogen</t>
  </si>
  <si>
    <t>Oudedagsreserve</t>
  </si>
  <si>
    <t>Fiscale reserves</t>
  </si>
  <si>
    <t>Kostenegalisatiereserve</t>
  </si>
  <si>
    <t>Langlopende schulden</t>
  </si>
  <si>
    <t>Overige schulden</t>
  </si>
  <si>
    <t>Kredietinstellingen</t>
  </si>
  <si>
    <t>Handelscrediteuren</t>
  </si>
  <si>
    <t>Overlopende passiva</t>
  </si>
  <si>
    <t>Wegingsfactor</t>
  </si>
  <si>
    <t>Tussentelling</t>
  </si>
  <si>
    <t>:</t>
  </si>
  <si>
    <t>Gemiddelde winst</t>
  </si>
  <si>
    <t>Ondernemersloon</t>
  </si>
  <si>
    <t>Overwinst</t>
  </si>
  <si>
    <t>Overwinstfactor</t>
  </si>
  <si>
    <t xml:space="preserve">Rente op het eigen vermogen </t>
  </si>
  <si>
    <t>-</t>
  </si>
  <si>
    <t>Afgeronde goodwill</t>
  </si>
  <si>
    <t>Af: Rente EV</t>
  </si>
  <si>
    <t>Af: Ondernemersloon</t>
  </si>
  <si>
    <t>Belastingschulden</t>
  </si>
  <si>
    <t>IB/PVV 2016</t>
  </si>
  <si>
    <t>IB/PVV 2017</t>
  </si>
  <si>
    <t>Bij: stille reserves</t>
  </si>
  <si>
    <t>Af: belastinglatenties</t>
  </si>
  <si>
    <t>Bij: fiscale reserves</t>
  </si>
  <si>
    <t>Af: stand oudedagsreserve</t>
  </si>
  <si>
    <t>Lijfrente oudedagsreserve</t>
  </si>
  <si>
    <t>Maximum:</t>
  </si>
  <si>
    <t>Totaal activa</t>
  </si>
  <si>
    <t>Balanstotaal activa</t>
  </si>
  <si>
    <t>Balanstotaal passiva</t>
  </si>
  <si>
    <t>Rekening courant DGA</t>
  </si>
  <si>
    <t>Afrondingscreditering</t>
  </si>
  <si>
    <t>Verschuldigde IB/PH</t>
  </si>
  <si>
    <t>Fiscale verkrijgingsprijs van de aandelen</t>
  </si>
  <si>
    <t>Oudedagsvoorziening</t>
  </si>
  <si>
    <t>Af: creditering</t>
  </si>
  <si>
    <t>Af: lijfrente</t>
  </si>
  <si>
    <t>Aandelenkapitaal</t>
  </si>
  <si>
    <t>Agio</t>
  </si>
  <si>
    <t>Voorzieningen</t>
  </si>
  <si>
    <t>Lijfrenteverplichtingen</t>
  </si>
  <si>
    <t>Latente VPB</t>
  </si>
  <si>
    <t>Kortlopende schulden</t>
  </si>
  <si>
    <t>Rekening-courant DGA</t>
  </si>
  <si>
    <t>Controleberekening</t>
  </si>
  <si>
    <t>Tegenprestatie</t>
  </si>
  <si>
    <t>WEV EMZ</t>
  </si>
  <si>
    <t>Fiscaal EMZ</t>
  </si>
  <si>
    <t>Netto stille reserve</t>
  </si>
  <si>
    <t>Totaal passiva</t>
  </si>
  <si>
    <t>Overgenomen belastinglatentie</t>
  </si>
  <si>
    <t>Algemene reserve</t>
  </si>
  <si>
    <t>IB/PVV 2015</t>
  </si>
  <si>
    <t>Toelichting 2</t>
  </si>
  <si>
    <t>Toelichting 4</t>
  </si>
  <si>
    <t>Toelichting 5</t>
  </si>
  <si>
    <t>Toelichting 6</t>
  </si>
  <si>
    <t>Toelichting 7</t>
  </si>
  <si>
    <t>Toelichting 8</t>
  </si>
  <si>
    <t>Toelichting 9</t>
  </si>
  <si>
    <t>Toelichting 10</t>
  </si>
  <si>
    <t>Toelichting 11</t>
  </si>
  <si>
    <t>Toelichting 12</t>
  </si>
  <si>
    <t>Toelichting 13</t>
  </si>
  <si>
    <t>Toelichting 14</t>
  </si>
  <si>
    <t>Toelichting 15</t>
  </si>
  <si>
    <t>Belastingen en sociale premies</t>
  </si>
  <si>
    <t xml:space="preserve"> Toelichting 1</t>
  </si>
  <si>
    <t>Handelsnaam onderneming:</t>
  </si>
  <si>
    <t>Naam opsteller:</t>
  </si>
  <si>
    <t>Beoogde structuur:</t>
  </si>
  <si>
    <t>Kapitaal BV</t>
  </si>
  <si>
    <t>Af: verplichtingen</t>
  </si>
  <si>
    <t>Toelichting 16</t>
  </si>
  <si>
    <t>Toelichting 17</t>
  </si>
  <si>
    <t>Toelichting 24</t>
  </si>
  <si>
    <t>Toelichting 25</t>
  </si>
  <si>
    <t>Bedrag belasting</t>
  </si>
  <si>
    <t>Bereken goodwill</t>
  </si>
  <si>
    <t>Terug naar slotbalans</t>
  </si>
  <si>
    <t>IB/PVV 2018</t>
  </si>
  <si>
    <t>Toelichting 3</t>
  </si>
  <si>
    <t>Fiscale balans</t>
  </si>
  <si>
    <t>Stille reserve</t>
  </si>
  <si>
    <t>Boekwaarde</t>
  </si>
  <si>
    <t>Overgangstijdstip:</t>
  </si>
  <si>
    <t>1 januari 2020</t>
  </si>
  <si>
    <t>Slotbalans 31-12-2019</t>
  </si>
  <si>
    <t>IB/PVV 2019</t>
  </si>
  <si>
    <t>Commerciële openingsbalans BV op 1-1-2020</t>
  </si>
  <si>
    <t>Fiscale openingsbalans BV 1-1-2020</t>
  </si>
  <si>
    <t xml:space="preserve"> in een bv zonder vastgoed</t>
  </si>
  <si>
    <t>Geruisloze inbreng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</si>
</sst>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 &quot;€&quot;\ * #,##0_ ;_ &quot;€&quot;\ * \-#,##0_ ;_ &quot;€&quot;\ * &quot;-&quot;_ ;_ @_ "/>
    <numFmt numFmtId="43" formatCode="_ * #,##0.00_ ;_ * \-#,##0.00_ ;_ * &quot;-&quot;??_ ;_ @_ "/>
    <numFmt numFmtId="164" formatCode="_-* #,##0_-;_-* #,##0\-;_-* &quot;-&quot;??_-;_-@_-"/>
    <numFmt numFmtId="165" formatCode="_-&quot;fl&quot;\ * #,##0_-;_-&quot;fl&quot;\ * #,##0\-;_-&quot;fl&quot;\ * &quot;-&quot;??_-;_-@_-"/>
    <numFmt numFmtId="166" formatCode="_-&quot;€&quot;* #,##0.00_-;\-&quot;€&quot;* #,##0.00_-;_-&quot;€&quot;* &quot;-&quot;??_-;_-@_-"/>
    <numFmt numFmtId="167" formatCode="#,##0_ ;\-#,##0\ "/>
  </numFmts>
  <fonts count="27" x14ac:knownFonts="1">
    <font>
      <sz val="14"/>
      <color rgb="FF4A4A4A"/>
      <name val="Calibri"/>
      <family val="2"/>
    </font>
    <font>
      <sz val="14"/>
      <color rgb="FF4A4A4A"/>
      <name val="Calibri"/>
      <family val="2"/>
    </font>
    <font>
      <sz val="14"/>
      <color theme="2" tint="-0.249977111117893"/>
      <name val="Calibri"/>
      <family val="2"/>
    </font>
    <font>
      <sz val="48"/>
      <color rgb="FF4A4A4A"/>
      <name val="Calibri Light"/>
      <family val="2"/>
    </font>
    <font>
      <b/>
      <sz val="14"/>
      <color theme="2" tint="-0.499984740745262"/>
      <name val="Calibri"/>
      <family val="2"/>
    </font>
    <font>
      <b/>
      <sz val="12"/>
      <color rgb="FF002060"/>
      <name val="Calibri"/>
      <family val="2"/>
    </font>
    <font>
      <sz val="12"/>
      <color rgb="FF4A4A4A"/>
      <name val="Calibri"/>
      <family val="2"/>
    </font>
    <font>
      <sz val="12"/>
      <color theme="2" tint="-0.499984740745262"/>
      <name val="Calibri"/>
      <family val="2"/>
    </font>
    <font>
      <b/>
      <sz val="12"/>
      <color rgb="FF4A4A4A"/>
      <name val="Calibri"/>
      <family val="2"/>
    </font>
    <font>
      <sz val="12"/>
      <name val="Calibri"/>
      <family val="2"/>
    </font>
    <font>
      <sz val="12"/>
      <name val="Arial"/>
      <family val="2"/>
    </font>
    <font>
      <b/>
      <sz val="14"/>
      <color rgb="FF4A4A4A"/>
      <name val="Calibri"/>
      <family val="2"/>
    </font>
    <font>
      <sz val="12"/>
      <color theme="1" tint="0.34998626667073579"/>
      <name val="Calibri"/>
      <family val="2"/>
    </font>
    <font>
      <sz val="24"/>
      <color rgb="FF4A4A4A"/>
      <name val="Calibri"/>
      <family val="2"/>
    </font>
    <font>
      <sz val="16"/>
      <color rgb="FF717171"/>
      <name val="Calibri"/>
      <family val="2"/>
    </font>
    <font>
      <sz val="14"/>
      <color rgb="FF717171"/>
      <name val="Calibri"/>
      <family val="2"/>
    </font>
    <font>
      <i/>
      <sz val="14"/>
      <color rgb="FF717171"/>
      <name val="Calibri"/>
      <family val="2"/>
    </font>
    <font>
      <b/>
      <sz val="16"/>
      <color rgb="FF002060"/>
      <name val="Calibri"/>
      <family val="2"/>
    </font>
    <font>
      <sz val="14"/>
      <color rgb="FFED7D31"/>
      <name val="Calibri"/>
      <family val="2"/>
    </font>
    <font>
      <sz val="16"/>
      <color rgb="FF4A4A4A"/>
      <name val="Calibri"/>
      <family val="2"/>
    </font>
    <font>
      <sz val="14"/>
      <color theme="2" tint="-0.499984740745262"/>
      <name val="Calibri"/>
      <family val="2"/>
    </font>
    <font>
      <sz val="14"/>
      <name val="Arial"/>
      <family val="2"/>
    </font>
    <font>
      <b/>
      <sz val="14"/>
      <color rgb="FF717171"/>
      <name val="Calibri"/>
      <family val="2"/>
    </font>
    <font>
      <u/>
      <sz val="14"/>
      <color theme="10"/>
      <name val="Calibri"/>
      <family val="2"/>
    </font>
    <font>
      <sz val="14"/>
      <color theme="1" tint="0.34998626667073579"/>
      <name val="Calibri"/>
      <family val="2"/>
    </font>
    <font>
      <b/>
      <sz val="14"/>
      <color theme="1" tint="0.34998626667073579"/>
      <name val="Calibri"/>
      <family val="2"/>
    </font>
    <font>
      <sz val="40"/>
      <color rgb="FF4A4A4A"/>
      <name val="Calibri Light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/>
      </patternFill>
    </fill>
    <fill>
      <patternFill patternType="solid">
        <fgColor rgb="FFF2F2F2"/>
      </patternFill>
    </fill>
    <fill>
      <patternFill patternType="solid">
        <fgColor rgb="FFE2EFDA"/>
      </patternFill>
    </fill>
    <fill>
      <patternFill patternType="solid">
        <fgColor rgb="FFD9E1F2"/>
      </patternFill>
    </fill>
    <fill>
      <patternFill patternType="solid">
        <fgColor rgb="FFFCE4D6"/>
      </patternFill>
    </fill>
  </fills>
  <borders count="26">
    <border>
      <left/>
      <right/>
      <top/>
      <bottom/>
      <diagonal/>
    </border>
    <border>
      <left style="thin">
        <color rgb="FF4A90E2"/>
      </left>
      <right style="thin">
        <color rgb="FF4A90E2"/>
      </right>
      <top style="thin">
        <color rgb="FF4A90E2"/>
      </top>
      <bottom style="thin">
        <color rgb="FF4A90E2"/>
      </bottom>
      <diagonal/>
    </border>
    <border>
      <left/>
      <right/>
      <top/>
      <bottom style="thin">
        <color theme="2" tint="-0.499984740745262"/>
      </bottom>
      <diagonal/>
    </border>
    <border>
      <left/>
      <right/>
      <top/>
      <bottom style="thin">
        <color rgb="FF4A90E2"/>
      </bottom>
      <diagonal/>
    </border>
    <border>
      <left/>
      <right/>
      <top style="thin">
        <color rgb="FF4A90E2"/>
      </top>
      <bottom style="thin">
        <color rgb="FF4A90E2"/>
      </bottom>
      <diagonal/>
    </border>
    <border>
      <left style="thick">
        <color rgb="FF4A90E2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rgb="FF4A90E2"/>
      </left>
      <right style="thin">
        <color rgb="FF4A90E2"/>
      </right>
      <top/>
      <bottom style="thin">
        <color rgb="FF4A90E2"/>
      </bottom>
      <diagonal/>
    </border>
    <border>
      <left/>
      <right/>
      <top style="thin">
        <color rgb="FF4A90E2"/>
      </top>
      <bottom/>
      <diagonal/>
    </border>
    <border>
      <left/>
      <right/>
      <top style="thin">
        <color rgb="FF4A90E2"/>
      </top>
      <bottom style="thin">
        <color theme="3" tint="0.39997558519241921"/>
      </bottom>
      <diagonal/>
    </border>
    <border>
      <left/>
      <right style="thin">
        <color theme="3" tint="0.39997558519241921"/>
      </right>
      <top/>
      <bottom/>
      <diagonal/>
    </border>
    <border>
      <left style="thin">
        <color theme="3" tint="0.39997558519241921"/>
      </left>
      <right style="thin">
        <color theme="3" tint="0.39997558519241921"/>
      </right>
      <top style="thin">
        <color theme="3" tint="0.39997558519241921"/>
      </top>
      <bottom/>
      <diagonal/>
    </border>
    <border>
      <left/>
      <right style="thin">
        <color theme="3" tint="0.39997558519241921"/>
      </right>
      <top/>
      <bottom style="thin">
        <color theme="3" tint="0.39997558519241921"/>
      </bottom>
      <diagonal/>
    </border>
    <border>
      <left style="thin">
        <color theme="3" tint="0.39997558519241921"/>
      </left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theme="3" tint="0.39997558519241921"/>
      </left>
      <right style="thin">
        <color theme="3" tint="0.39997558519241921"/>
      </right>
      <top/>
      <bottom/>
      <diagonal/>
    </border>
    <border>
      <left style="thin">
        <color theme="3" tint="0.39997558519241921"/>
      </left>
      <right style="thin">
        <color theme="3" tint="0.39997558519241921"/>
      </right>
      <top/>
      <bottom style="thin">
        <color theme="3" tint="0.39997558519241921"/>
      </bottom>
      <diagonal/>
    </border>
    <border>
      <left style="thin">
        <color theme="3" tint="0.39997558519241921"/>
      </left>
      <right/>
      <top style="thin">
        <color theme="3" tint="0.39997558519241921"/>
      </top>
      <bottom style="thin">
        <color theme="3" tint="0.39997558519241921"/>
      </bottom>
      <diagonal/>
    </border>
    <border>
      <left/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/>
      <right/>
      <top/>
      <bottom style="thin">
        <color theme="3" tint="0.39997558519241921"/>
      </bottom>
      <diagonal/>
    </border>
    <border>
      <left/>
      <right/>
      <top style="thin">
        <color theme="3" tint="0.39997558519241921"/>
      </top>
      <bottom style="thin">
        <color theme="3" tint="0.39997558519241921"/>
      </bottom>
      <diagonal/>
    </border>
    <border>
      <left/>
      <right style="thin">
        <color theme="3" tint="0.39997558519241921"/>
      </right>
      <top style="thin">
        <color theme="3" tint="0.39997558519241921"/>
      </top>
      <bottom/>
      <diagonal/>
    </border>
    <border>
      <left style="thin">
        <color theme="3" tint="0.39997558519241921"/>
      </left>
      <right/>
      <top style="thin">
        <color theme="3" tint="0.39997558519241921"/>
      </top>
      <bottom/>
      <diagonal/>
    </border>
    <border>
      <left/>
      <right/>
      <top style="thin">
        <color theme="3" tint="0.39997558519241921"/>
      </top>
      <bottom/>
      <diagonal/>
    </border>
    <border>
      <left style="thin">
        <color theme="3" tint="0.39997558519241921"/>
      </left>
      <right/>
      <top/>
      <bottom/>
      <diagonal/>
    </border>
    <border>
      <left style="thin">
        <color theme="3" tint="0.39997558519241921"/>
      </left>
      <right/>
      <top/>
      <bottom style="thin">
        <color theme="3" tint="0.39997558519241921"/>
      </bottom>
      <diagonal/>
    </border>
    <border>
      <left style="thin">
        <color rgb="FF4A90E2"/>
      </left>
      <right style="thin">
        <color theme="3" tint="0.39997558519241921"/>
      </right>
      <top/>
      <bottom/>
      <diagonal/>
    </border>
  </borders>
  <cellStyleXfs count="27">
    <xf numFmtId="0" fontId="0" fillId="0" borderId="0" applyNumberFormat="0" applyFill="0" applyBorder="0" applyProtection="0">
      <alignment vertical="top"/>
    </xf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1" fillId="5" borderId="1" applyNumberFormat="0" applyBorder="0" applyProtection="0">
      <alignment horizontal="left" vertical="center" indent="1"/>
    </xf>
    <xf numFmtId="0" fontId="19" fillId="0" borderId="1" applyNumberFormat="0" applyFill="0" applyProtection="0">
      <alignment horizontal="left" vertical="center" indent="1"/>
    </xf>
    <xf numFmtId="0" fontId="14" fillId="0" borderId="2" applyNumberFormat="0" applyFill="0" applyProtection="0">
      <alignment horizontal="left" vertical="center" indent="1"/>
      <protection locked="0"/>
    </xf>
    <xf numFmtId="0" fontId="15" fillId="0" borderId="0" applyNumberFormat="0" applyFill="0" applyProtection="0">
      <alignment horizontal="right" vertical="center" indent="1"/>
    </xf>
    <xf numFmtId="0" fontId="1" fillId="6" borderId="1" applyNumberFormat="0" applyBorder="0" applyProtection="0">
      <alignment horizontal="left" vertical="center" indent="1"/>
    </xf>
    <xf numFmtId="166" fontId="1" fillId="7" borderId="1" applyNumberFormat="0" applyBorder="0" applyProtection="0">
      <alignment horizontal="left" vertical="center" indent="1"/>
    </xf>
    <xf numFmtId="0" fontId="2" fillId="0" borderId="0" applyFill="0" applyBorder="0" applyProtection="0">
      <alignment vertical="top"/>
    </xf>
    <xf numFmtId="0" fontId="11" fillId="0" borderId="3" applyNumberFormat="0" applyFill="0" applyProtection="0">
      <alignment horizontal="left" vertical="center" indent="1"/>
    </xf>
    <xf numFmtId="0" fontId="1" fillId="0" borderId="4" applyNumberFormat="0" applyFill="0" applyProtection="0">
      <alignment horizontal="left" vertical="center" indent="1"/>
    </xf>
    <xf numFmtId="0" fontId="15" fillId="0" borderId="5" applyNumberFormat="0" applyProtection="0">
      <alignment horizontal="left" vertical="center" indent="1"/>
    </xf>
    <xf numFmtId="0" fontId="16" fillId="4" borderId="0" applyNumberFormat="0" applyProtection="0">
      <alignment horizontal="left" vertical="center" wrapText="1" indent="1"/>
    </xf>
    <xf numFmtId="0" fontId="18" fillId="7" borderId="0" applyNumberFormat="0" applyProtection="0">
      <alignment horizontal="left" vertical="center" wrapText="1" indent="1"/>
    </xf>
    <xf numFmtId="0" fontId="1" fillId="3" borderId="6" applyAlignment="0">
      <alignment vertical="center"/>
    </xf>
    <xf numFmtId="42" fontId="1" fillId="2" borderId="1" applyFill="0" applyProtection="0">
      <alignment horizontal="left" vertical="center" indent="1"/>
    </xf>
    <xf numFmtId="42" fontId="1" fillId="6" borderId="1" applyBorder="0">
      <alignment horizontal="left" vertical="center" indent="1"/>
    </xf>
    <xf numFmtId="0" fontId="3" fillId="0" borderId="0" applyNumberFormat="0" applyFill="0" applyBorder="0" applyAlignment="0" applyProtection="0">
      <alignment vertical="top"/>
    </xf>
    <xf numFmtId="0" fontId="13" fillId="0" borderId="0" applyNumberFormat="0" applyFill="0" applyBorder="0" applyAlignment="0" applyProtection="0">
      <alignment vertical="top"/>
    </xf>
    <xf numFmtId="42" fontId="11" fillId="2" borderId="8" applyNumberFormat="0" applyFill="0" applyProtection="0">
      <alignment horizontal="left" indent="1"/>
    </xf>
    <xf numFmtId="166" fontId="1" fillId="5" borderId="1" applyNumberFormat="0" applyProtection="0">
      <alignment horizontal="left" vertical="center" indent="1"/>
    </xf>
    <xf numFmtId="0" fontId="15" fillId="0" borderId="0" applyNumberFormat="0" applyFill="0" applyProtection="0">
      <alignment horizontal="right" vertical="center" indent="1"/>
    </xf>
    <xf numFmtId="42" fontId="11" fillId="6" borderId="3" applyProtection="0">
      <alignment horizontal="left" vertical="center" indent="1"/>
    </xf>
    <xf numFmtId="0" fontId="17" fillId="2" borderId="0">
      <alignment vertical="top"/>
    </xf>
    <xf numFmtId="0" fontId="23" fillId="0" borderId="0" applyNumberFormat="0" applyFill="0" applyBorder="0" applyAlignment="0" applyProtection="0">
      <alignment vertical="top"/>
    </xf>
  </cellStyleXfs>
  <cellXfs count="169">
    <xf numFmtId="0" fontId="0" fillId="0" borderId="0" xfId="0">
      <alignment vertical="top"/>
    </xf>
    <xf numFmtId="0" fontId="15" fillId="2" borderId="0" xfId="7" applyFill="1">
      <alignment horizontal="right" vertical="center" indent="1"/>
    </xf>
    <xf numFmtId="0" fontId="19" fillId="2" borderId="1" xfId="5" applyFill="1">
      <alignment horizontal="left" vertical="center" indent="1"/>
    </xf>
    <xf numFmtId="0" fontId="4" fillId="2" borderId="0" xfId="7" applyFont="1" applyFill="1">
      <alignment horizontal="right" vertical="center" indent="1"/>
    </xf>
    <xf numFmtId="0" fontId="5" fillId="2" borderId="0" xfId="0" applyFont="1" applyFill="1">
      <alignment vertical="top"/>
    </xf>
    <xf numFmtId="0" fontId="6" fillId="2" borderId="0" xfId="0" applyFont="1" applyFill="1">
      <alignment vertical="top"/>
    </xf>
    <xf numFmtId="0" fontId="7" fillId="2" borderId="0" xfId="7" applyFont="1" applyFill="1">
      <alignment horizontal="right" vertical="center" indent="1"/>
    </xf>
    <xf numFmtId="0" fontId="8" fillId="2" borderId="0" xfId="11" applyFont="1" applyFill="1" applyBorder="1">
      <alignment horizontal="left" vertical="center" indent="1"/>
    </xf>
    <xf numFmtId="0" fontId="8" fillId="2" borderId="0" xfId="11" applyFont="1" applyFill="1" applyBorder="1" applyAlignment="1">
      <alignment horizontal="left" vertical="center"/>
    </xf>
    <xf numFmtId="0" fontId="6" fillId="2" borderId="0" xfId="0" applyFont="1" applyFill="1" applyBorder="1">
      <alignment vertical="top"/>
    </xf>
    <xf numFmtId="0" fontId="5" fillId="2" borderId="0" xfId="0" applyFont="1" applyFill="1">
      <alignment vertical="top"/>
    </xf>
    <xf numFmtId="0" fontId="6" fillId="2" borderId="0" xfId="0" applyFont="1" applyFill="1" applyAlignment="1">
      <alignment horizontal="right" vertical="top"/>
    </xf>
    <xf numFmtId="0" fontId="7" fillId="2" borderId="0" xfId="7" applyFont="1" applyFill="1" applyAlignment="1">
      <alignment horizontal="right" vertical="center" indent="1"/>
    </xf>
    <xf numFmtId="0" fontId="8" fillId="2" borderId="0" xfId="11" applyFont="1" applyFill="1" applyBorder="1" applyAlignment="1">
      <alignment horizontal="right" vertical="center"/>
    </xf>
    <xf numFmtId="0" fontId="7" fillId="2" borderId="0" xfId="7" applyFont="1" applyFill="1" applyAlignment="1">
      <alignment horizontal="right" vertical="center"/>
    </xf>
    <xf numFmtId="0" fontId="6" fillId="2" borderId="0" xfId="0" applyFont="1" applyFill="1" applyAlignment="1">
      <alignment horizontal="left" vertical="top"/>
    </xf>
    <xf numFmtId="0" fontId="10" fillId="2" borderId="0" xfId="0" applyFont="1" applyFill="1" applyBorder="1" applyAlignment="1">
      <alignment horizontal="right" vertical="top"/>
    </xf>
    <xf numFmtId="0" fontId="6" fillId="2" borderId="0" xfId="0" applyFont="1" applyFill="1" applyBorder="1" applyAlignment="1">
      <alignment horizontal="right" vertical="top"/>
    </xf>
    <xf numFmtId="49" fontId="15" fillId="2" borderId="0" xfId="7" applyNumberFormat="1" applyFill="1">
      <alignment horizontal="right" vertical="center" indent="1"/>
    </xf>
    <xf numFmtId="0" fontId="6" fillId="2" borderId="0" xfId="0" applyFont="1" applyFill="1" applyAlignment="1">
      <alignment vertical="top"/>
    </xf>
    <xf numFmtId="0" fontId="9" fillId="2" borderId="0" xfId="7" applyFont="1" applyFill="1" applyAlignment="1">
      <alignment horizontal="right" vertical="center" indent="1"/>
    </xf>
    <xf numFmtId="1" fontId="9" fillId="2" borderId="0" xfId="7" applyNumberFormat="1" applyFont="1" applyFill="1" applyAlignment="1">
      <alignment horizontal="right" vertical="center" indent="1"/>
    </xf>
    <xf numFmtId="10" fontId="9" fillId="2" borderId="0" xfId="0" applyNumberFormat="1" applyFont="1" applyFill="1" applyAlignment="1">
      <alignment horizontal="right" vertical="top"/>
    </xf>
    <xf numFmtId="42" fontId="6" fillId="2" borderId="0" xfId="12" applyNumberFormat="1" applyFont="1" applyFill="1" applyBorder="1">
      <alignment horizontal="left" vertical="center" indent="1"/>
    </xf>
    <xf numFmtId="42" fontId="6" fillId="2" borderId="0" xfId="2" applyNumberFormat="1" applyFont="1" applyFill="1" applyBorder="1" applyAlignment="1">
      <alignment horizontal="left" vertical="center"/>
    </xf>
    <xf numFmtId="42" fontId="6" fillId="2" borderId="0" xfId="18" applyFont="1" applyFill="1" applyBorder="1">
      <alignment horizontal="left" vertical="center" indent="1"/>
    </xf>
    <xf numFmtId="42" fontId="8" fillId="2" borderId="0" xfId="8" applyNumberFormat="1" applyFont="1" applyFill="1" applyBorder="1">
      <alignment horizontal="left" vertical="center" indent="1"/>
    </xf>
    <xf numFmtId="42" fontId="6" fillId="2" borderId="0" xfId="8" applyNumberFormat="1" applyFont="1" applyFill="1" applyBorder="1">
      <alignment horizontal="left" vertical="center" indent="1"/>
    </xf>
    <xf numFmtId="0" fontId="3" fillId="2" borderId="0" xfId="19" applyFill="1">
      <alignment vertical="top"/>
    </xf>
    <xf numFmtId="0" fontId="13" fillId="2" borderId="0" xfId="20" applyFill="1" applyAlignment="1">
      <alignment horizontal="left" vertical="center"/>
    </xf>
    <xf numFmtId="0" fontId="12" fillId="2" borderId="0" xfId="7" applyFont="1" applyFill="1">
      <alignment horizontal="right" vertical="center" indent="1"/>
    </xf>
    <xf numFmtId="0" fontId="13" fillId="2" borderId="0" xfId="20" applyFill="1" applyAlignment="1">
      <alignment horizontal="right" vertical="center" indent="1"/>
    </xf>
    <xf numFmtId="42" fontId="1" fillId="6" borderId="1" xfId="18">
      <alignment horizontal="left" vertical="center" indent="1"/>
    </xf>
    <xf numFmtId="0" fontId="15" fillId="0" borderId="5" xfId="13">
      <alignment horizontal="left" vertical="center" indent="1"/>
    </xf>
    <xf numFmtId="0" fontId="15" fillId="2" borderId="0" xfId="7" applyFill="1" applyProtection="1">
      <alignment horizontal="right" vertical="center" indent="1"/>
    </xf>
    <xf numFmtId="42" fontId="1" fillId="2" borderId="1" xfId="17">
      <alignment horizontal="left" vertical="center" indent="1"/>
    </xf>
    <xf numFmtId="0" fontId="1" fillId="6" borderId="1" xfId="8">
      <alignment horizontal="left" vertical="center" indent="1"/>
    </xf>
    <xf numFmtId="9" fontId="1" fillId="6" borderId="1" xfId="8" applyNumberFormat="1">
      <alignment horizontal="left" vertical="center" indent="1"/>
    </xf>
    <xf numFmtId="0" fontId="11" fillId="2" borderId="3" xfId="11" applyFill="1">
      <alignment horizontal="left" vertical="center" indent="1"/>
    </xf>
    <xf numFmtId="0" fontId="8" fillId="2" borderId="9" xfId="11" applyFont="1" applyFill="1" applyBorder="1" applyAlignment="1">
      <alignment horizontal="left" vertical="center"/>
    </xf>
    <xf numFmtId="42" fontId="6" fillId="2" borderId="10" xfId="18" applyFont="1" applyFill="1" applyBorder="1">
      <alignment horizontal="left" vertical="center" indent="1"/>
    </xf>
    <xf numFmtId="42" fontId="1" fillId="6" borderId="11" xfId="18" applyBorder="1">
      <alignment horizontal="left" vertical="center" indent="1"/>
    </xf>
    <xf numFmtId="42" fontId="1" fillId="6" borderId="12" xfId="18" applyBorder="1">
      <alignment horizontal="left" vertical="center" indent="1"/>
    </xf>
    <xf numFmtId="42" fontId="6" fillId="2" borderId="10" xfId="12" applyNumberFormat="1" applyFont="1" applyFill="1" applyBorder="1">
      <alignment horizontal="left" vertical="center" indent="1"/>
    </xf>
    <xf numFmtId="42" fontId="1" fillId="6" borderId="10" xfId="18" applyBorder="1">
      <alignment horizontal="left" vertical="center" indent="1"/>
    </xf>
    <xf numFmtId="42" fontId="1" fillId="6" borderId="14" xfId="18" applyBorder="1">
      <alignment horizontal="left" vertical="center" indent="1"/>
    </xf>
    <xf numFmtId="42" fontId="1" fillId="6" borderId="15" xfId="18" applyBorder="1">
      <alignment horizontal="left" vertical="center" indent="1"/>
    </xf>
    <xf numFmtId="42" fontId="1" fillId="6" borderId="13" xfId="18" applyBorder="1">
      <alignment horizontal="left" vertical="center" indent="1"/>
    </xf>
    <xf numFmtId="42" fontId="1" fillId="6" borderId="16" xfId="18" applyBorder="1">
      <alignment horizontal="left" vertical="center" indent="1"/>
    </xf>
    <xf numFmtId="42" fontId="1" fillId="6" borderId="17" xfId="18" applyBorder="1">
      <alignment horizontal="left" vertical="center" indent="1"/>
    </xf>
    <xf numFmtId="42" fontId="1" fillId="2" borderId="4" xfId="12" applyNumberFormat="1" applyFill="1">
      <alignment horizontal="left" vertical="center" indent="1"/>
    </xf>
    <xf numFmtId="42" fontId="1" fillId="6" borderId="13" xfId="18" applyFont="1" applyBorder="1">
      <alignment horizontal="left" vertical="center" indent="1"/>
    </xf>
    <xf numFmtId="0" fontId="1" fillId="2" borderId="0" xfId="12" applyFill="1" applyBorder="1">
      <alignment horizontal="left" vertical="center" indent="1"/>
    </xf>
    <xf numFmtId="42" fontId="11" fillId="6" borderId="16" xfId="21" applyFill="1" applyBorder="1">
      <alignment horizontal="left" indent="1"/>
    </xf>
    <xf numFmtId="42" fontId="11" fillId="6" borderId="17" xfId="21" applyFill="1" applyBorder="1">
      <alignment horizontal="left" indent="1"/>
    </xf>
    <xf numFmtId="42" fontId="11" fillId="6" borderId="13" xfId="24" applyBorder="1">
      <alignment horizontal="left" vertical="center" indent="1"/>
    </xf>
    <xf numFmtId="42" fontId="1" fillId="2" borderId="18" xfId="17" applyFont="1" applyFill="1" applyBorder="1">
      <alignment horizontal="left" vertical="center" indent="1"/>
    </xf>
    <xf numFmtId="42" fontId="1" fillId="2" borderId="8" xfId="12" applyNumberFormat="1" applyFill="1" applyBorder="1">
      <alignment horizontal="left" vertical="center" indent="1"/>
    </xf>
    <xf numFmtId="42" fontId="11" fillId="6" borderId="16" xfId="24" applyBorder="1">
      <alignment horizontal="left" vertical="center" indent="1"/>
    </xf>
    <xf numFmtId="42" fontId="11" fillId="6" borderId="19" xfId="24" applyBorder="1">
      <alignment horizontal="left" vertical="center" indent="1"/>
    </xf>
    <xf numFmtId="42" fontId="11" fillId="6" borderId="17" xfId="24" applyBorder="1">
      <alignment horizontal="left" vertical="center" indent="1"/>
    </xf>
    <xf numFmtId="0" fontId="3" fillId="2" borderId="0" xfId="19" applyFill="1" applyAlignment="1">
      <alignment horizontal="right" vertical="center" indent="1"/>
    </xf>
    <xf numFmtId="0" fontId="15" fillId="2" borderId="0" xfId="13" applyFill="1" applyBorder="1">
      <alignment horizontal="left" vertical="center" indent="1"/>
    </xf>
    <xf numFmtId="0" fontId="15" fillId="2" borderId="5" xfId="13" applyFill="1">
      <alignment horizontal="left" vertical="center" indent="1"/>
    </xf>
    <xf numFmtId="0" fontId="15" fillId="2" borderId="0" xfId="7" quotePrefix="1" applyFill="1">
      <alignment horizontal="right" vertical="center" indent="1"/>
    </xf>
    <xf numFmtId="0" fontId="15" fillId="0" borderId="0" xfId="7">
      <alignment horizontal="right" vertical="center" indent="1"/>
    </xf>
    <xf numFmtId="42" fontId="1" fillId="6" borderId="0" xfId="18" applyBorder="1">
      <alignment horizontal="left" vertical="center" indent="1"/>
    </xf>
    <xf numFmtId="0" fontId="6" fillId="2" borderId="18" xfId="0" applyFont="1" applyFill="1" applyBorder="1" applyAlignment="1">
      <alignment horizontal="right" vertical="top"/>
    </xf>
    <xf numFmtId="0" fontId="6" fillId="2" borderId="10" xfId="0" applyFont="1" applyFill="1" applyBorder="1" applyAlignment="1">
      <alignment horizontal="right" vertical="top"/>
    </xf>
    <xf numFmtId="0" fontId="1" fillId="2" borderId="0" xfId="0" applyFont="1" applyFill="1" applyAlignment="1">
      <alignment horizontal="right" vertical="top"/>
    </xf>
    <xf numFmtId="0" fontId="1" fillId="2" borderId="18" xfId="0" applyFont="1" applyFill="1" applyBorder="1" applyAlignment="1">
      <alignment horizontal="right" vertical="top"/>
    </xf>
    <xf numFmtId="0" fontId="20" fillId="2" borderId="10" xfId="7" applyFont="1" applyFill="1" applyBorder="1" applyAlignment="1">
      <alignment horizontal="right" vertical="center" indent="1"/>
    </xf>
    <xf numFmtId="42" fontId="1" fillId="6" borderId="11" xfId="8" applyNumberFormat="1" applyFont="1" applyBorder="1" applyAlignment="1">
      <alignment horizontal="right" vertical="center" indent="1"/>
    </xf>
    <xf numFmtId="0" fontId="1" fillId="2" borderId="10" xfId="0" applyFont="1" applyFill="1" applyBorder="1" applyAlignment="1">
      <alignment horizontal="right" vertical="top"/>
    </xf>
    <xf numFmtId="42" fontId="1" fillId="0" borderId="1" xfId="17" applyFont="1" applyFill="1" applyAlignment="1">
      <alignment vertical="center"/>
    </xf>
    <xf numFmtId="42" fontId="11" fillId="6" borderId="7" xfId="8" applyNumberFormat="1" applyFont="1" applyBorder="1" applyAlignment="1">
      <alignment horizontal="right" vertical="center" indent="1"/>
    </xf>
    <xf numFmtId="0" fontId="21" fillId="2" borderId="0" xfId="0" applyFont="1" applyFill="1" applyBorder="1" applyAlignment="1">
      <alignment horizontal="right" vertical="top"/>
    </xf>
    <xf numFmtId="42" fontId="1" fillId="6" borderId="11" xfId="18" applyFont="1" applyBorder="1" applyAlignment="1">
      <alignment horizontal="right" vertical="center" indent="1"/>
    </xf>
    <xf numFmtId="0" fontId="1" fillId="2" borderId="0" xfId="0" applyFont="1" applyFill="1" applyBorder="1" applyAlignment="1">
      <alignment horizontal="right" vertical="top"/>
    </xf>
    <xf numFmtId="164" fontId="1" fillId="2" borderId="18" xfId="8" applyNumberFormat="1" applyFont="1" applyFill="1" applyBorder="1" applyAlignment="1">
      <alignment horizontal="right" vertical="center" indent="1"/>
    </xf>
    <xf numFmtId="42" fontId="1" fillId="6" borderId="14" xfId="18" applyFont="1" applyBorder="1" applyAlignment="1">
      <alignment horizontal="right" vertical="center" indent="1"/>
    </xf>
    <xf numFmtId="165" fontId="21" fillId="2" borderId="0" xfId="2" applyNumberFormat="1" applyFont="1" applyFill="1" applyBorder="1" applyAlignment="1">
      <alignment horizontal="right"/>
    </xf>
    <xf numFmtId="42" fontId="11" fillId="6" borderId="13" xfId="8" applyNumberFormat="1" applyFont="1" applyBorder="1" applyAlignment="1">
      <alignment horizontal="right" vertical="center" indent="1"/>
    </xf>
    <xf numFmtId="42" fontId="11" fillId="6" borderId="13" xfId="18" applyFont="1" applyBorder="1" applyAlignment="1">
      <alignment horizontal="right" vertical="center" indent="1"/>
    </xf>
    <xf numFmtId="0" fontId="22" fillId="2" borderId="0" xfId="7" applyFont="1" applyFill="1">
      <alignment horizontal="right" vertical="center" indent="1"/>
    </xf>
    <xf numFmtId="0" fontId="3" fillId="2" borderId="0" xfId="19" applyFill="1" applyAlignment="1">
      <alignment vertical="center"/>
    </xf>
    <xf numFmtId="0" fontId="11" fillId="2" borderId="3" xfId="11" applyFill="1" applyAlignment="1">
      <alignment vertical="center"/>
    </xf>
    <xf numFmtId="42" fontId="11" fillId="6" borderId="13" xfId="18" applyFont="1" applyBorder="1">
      <alignment horizontal="left" vertical="center" indent="1"/>
    </xf>
    <xf numFmtId="164" fontId="15" fillId="2" borderId="0" xfId="7" applyNumberFormat="1" applyFill="1">
      <alignment horizontal="right" vertical="center" indent="1"/>
    </xf>
    <xf numFmtId="0" fontId="11" fillId="2" borderId="0" xfId="11" applyFill="1" applyBorder="1">
      <alignment horizontal="left" vertical="center" indent="1"/>
    </xf>
    <xf numFmtId="42" fontId="15" fillId="6" borderId="11" xfId="7" applyNumberFormat="1" applyFill="1" applyBorder="1">
      <alignment horizontal="right" vertical="center" indent="1"/>
    </xf>
    <xf numFmtId="42" fontId="15" fillId="6" borderId="14" xfId="7" applyNumberFormat="1" applyFill="1" applyBorder="1">
      <alignment horizontal="right" vertical="center" indent="1"/>
    </xf>
    <xf numFmtId="42" fontId="15" fillId="6" borderId="21" xfId="7" applyNumberFormat="1" applyFill="1" applyBorder="1">
      <alignment horizontal="right" vertical="center" indent="1"/>
    </xf>
    <xf numFmtId="42" fontId="15" fillId="6" borderId="22" xfId="7" applyNumberFormat="1" applyFill="1" applyBorder="1">
      <alignment horizontal="right" vertical="center" indent="1"/>
    </xf>
    <xf numFmtId="42" fontId="15" fillId="6" borderId="20" xfId="7" applyNumberFormat="1" applyFill="1" applyBorder="1">
      <alignment horizontal="right" vertical="center" indent="1"/>
    </xf>
    <xf numFmtId="42" fontId="15" fillId="6" borderId="23" xfId="7" applyNumberFormat="1" applyFill="1" applyBorder="1">
      <alignment horizontal="right" vertical="center" indent="1"/>
    </xf>
    <xf numFmtId="42" fontId="15" fillId="6" borderId="0" xfId="7" applyNumberFormat="1" applyFill="1" applyBorder="1">
      <alignment horizontal="right" vertical="center" indent="1"/>
    </xf>
    <xf numFmtId="42" fontId="15" fillId="6" borderId="10" xfId="7" applyNumberFormat="1" applyFill="1" applyBorder="1">
      <alignment horizontal="right" vertical="center" indent="1"/>
    </xf>
    <xf numFmtId="42" fontId="15" fillId="6" borderId="24" xfId="7" applyNumberFormat="1" applyFill="1" applyBorder="1">
      <alignment horizontal="right" vertical="center" indent="1"/>
    </xf>
    <xf numFmtId="42" fontId="15" fillId="6" borderId="18" xfId="7" applyNumberFormat="1" applyFill="1" applyBorder="1">
      <alignment horizontal="right" vertical="center" indent="1"/>
    </xf>
    <xf numFmtId="42" fontId="15" fillId="6" borderId="12" xfId="7" applyNumberFormat="1" applyFill="1" applyBorder="1">
      <alignment horizontal="right" vertical="center" indent="1"/>
    </xf>
    <xf numFmtId="42" fontId="1" fillId="6" borderId="24" xfId="18" applyBorder="1">
      <alignment horizontal="left" vertical="center" indent="1"/>
    </xf>
    <xf numFmtId="0" fontId="15" fillId="2" borderId="0" xfId="7" quotePrefix="1" applyFill="1" applyBorder="1">
      <alignment horizontal="right" vertical="center" indent="1"/>
    </xf>
    <xf numFmtId="164" fontId="15" fillId="2" borderId="0" xfId="7" applyNumberFormat="1" applyFill="1" applyBorder="1">
      <alignment horizontal="right" vertical="center" indent="1"/>
    </xf>
    <xf numFmtId="42" fontId="1" fillId="6" borderId="20" xfId="18" applyBorder="1">
      <alignment horizontal="left" vertical="center" indent="1"/>
    </xf>
    <xf numFmtId="42" fontId="1" fillId="6" borderId="21" xfId="18" applyBorder="1">
      <alignment horizontal="left" vertical="center" indent="1"/>
    </xf>
    <xf numFmtId="42" fontId="1" fillId="6" borderId="22" xfId="18" applyBorder="1">
      <alignment horizontal="left" vertical="center" indent="1"/>
    </xf>
    <xf numFmtId="42" fontId="1" fillId="6" borderId="23" xfId="18" applyBorder="1">
      <alignment horizontal="left" vertical="center" indent="1"/>
    </xf>
    <xf numFmtId="42" fontId="1" fillId="6" borderId="18" xfId="18" applyBorder="1">
      <alignment horizontal="left" vertical="center" indent="1"/>
    </xf>
    <xf numFmtId="42" fontId="11" fillId="6" borderId="16" xfId="18" applyFont="1" applyBorder="1">
      <alignment horizontal="left" vertical="center" indent="1"/>
    </xf>
    <xf numFmtId="42" fontId="11" fillId="6" borderId="19" xfId="18" applyFont="1" applyBorder="1">
      <alignment horizontal="left" vertical="center" indent="1"/>
    </xf>
    <xf numFmtId="42" fontId="11" fillId="6" borderId="17" xfId="18" applyFont="1" applyBorder="1">
      <alignment horizontal="left" vertical="center" indent="1"/>
    </xf>
    <xf numFmtId="42" fontId="22" fillId="6" borderId="13" xfId="7" applyNumberFormat="1" applyFont="1" applyFill="1" applyBorder="1">
      <alignment horizontal="right" vertical="center" indent="1"/>
    </xf>
    <xf numFmtId="0" fontId="22" fillId="2" borderId="0" xfId="7" quotePrefix="1" applyFont="1" applyFill="1">
      <alignment horizontal="right" vertical="center" indent="1"/>
    </xf>
    <xf numFmtId="42" fontId="1" fillId="2" borderId="3" xfId="12" applyNumberFormat="1" applyFill="1" applyBorder="1">
      <alignment horizontal="left" vertical="center" indent="1"/>
    </xf>
    <xf numFmtId="0" fontId="15" fillId="2" borderId="0" xfId="7" applyFill="1" applyBorder="1">
      <alignment horizontal="right" vertical="center" indent="1"/>
    </xf>
    <xf numFmtId="42" fontId="1" fillId="2" borderId="0" xfId="17" applyFill="1" applyBorder="1">
      <alignment horizontal="left" vertical="center" indent="1"/>
    </xf>
    <xf numFmtId="167" fontId="19" fillId="2" borderId="0" xfId="5" applyNumberFormat="1" applyFill="1" applyBorder="1">
      <alignment horizontal="left" vertical="center" indent="1"/>
    </xf>
    <xf numFmtId="42" fontId="1" fillId="2" borderId="0" xfId="18" applyFill="1" applyBorder="1">
      <alignment horizontal="left" vertical="center" indent="1"/>
    </xf>
    <xf numFmtId="0" fontId="7" fillId="2" borderId="0" xfId="7" applyFont="1" applyFill="1" applyBorder="1" applyAlignment="1">
      <alignment horizontal="right" vertical="center"/>
    </xf>
    <xf numFmtId="0" fontId="15" fillId="2" borderId="18" xfId="7" applyFill="1" applyBorder="1">
      <alignment horizontal="right" vertical="center" indent="1"/>
    </xf>
    <xf numFmtId="0" fontId="6" fillId="2" borderId="25" xfId="0" applyFont="1" applyFill="1" applyBorder="1" applyAlignment="1">
      <alignment horizontal="right" vertical="top"/>
    </xf>
    <xf numFmtId="167" fontId="6" fillId="6" borderId="13" xfId="8" applyNumberFormat="1" applyFont="1" applyBorder="1" applyAlignment="1">
      <alignment horizontal="right" vertical="center" indent="1"/>
    </xf>
    <xf numFmtId="0" fontId="15" fillId="2" borderId="10" xfId="7" applyFill="1" applyBorder="1" applyAlignment="1">
      <alignment horizontal="center" vertical="center"/>
    </xf>
    <xf numFmtId="42" fontId="1" fillId="2" borderId="19" xfId="18" applyFill="1" applyBorder="1">
      <alignment horizontal="left" vertical="center" indent="1"/>
    </xf>
    <xf numFmtId="42" fontId="11" fillId="6" borderId="10" xfId="21" applyFill="1" applyBorder="1">
      <alignment horizontal="left" indent="1"/>
    </xf>
    <xf numFmtId="0" fontId="8" fillId="2" borderId="18" xfId="11" applyFont="1" applyFill="1" applyBorder="1" applyAlignment="1">
      <alignment horizontal="right" vertical="center"/>
    </xf>
    <xf numFmtId="0" fontId="15" fillId="2" borderId="14" xfId="7" applyFill="1" applyBorder="1">
      <alignment horizontal="right" vertical="center" indent="1"/>
    </xf>
    <xf numFmtId="0" fontId="15" fillId="2" borderId="10" xfId="7" applyFill="1" applyBorder="1">
      <alignment horizontal="right" vertical="center" indent="1"/>
    </xf>
    <xf numFmtId="42" fontId="1" fillId="2" borderId="0" xfId="8" applyNumberFormat="1" applyFont="1" applyFill="1" applyBorder="1" applyAlignment="1">
      <alignment horizontal="right" vertical="center" indent="1"/>
    </xf>
    <xf numFmtId="42" fontId="1" fillId="6" borderId="15" xfId="8" applyNumberFormat="1" applyFont="1" applyBorder="1" applyAlignment="1">
      <alignment horizontal="right" vertical="center" indent="1"/>
    </xf>
    <xf numFmtId="9" fontId="1" fillId="2" borderId="1" xfId="5" applyNumberFormat="1" applyFont="1" applyFill="1">
      <alignment horizontal="left" vertical="center" indent="1"/>
    </xf>
    <xf numFmtId="42" fontId="1" fillId="2" borderId="0" xfId="18" applyFont="1" applyFill="1" applyBorder="1" applyAlignment="1">
      <alignment horizontal="right" vertical="center" indent="1"/>
    </xf>
    <xf numFmtId="0" fontId="6" fillId="2" borderId="0" xfId="0" applyFont="1" applyFill="1" applyBorder="1" applyAlignment="1">
      <alignment vertical="top"/>
    </xf>
    <xf numFmtId="42" fontId="1" fillId="6" borderId="15" xfId="18" applyFont="1" applyBorder="1" applyAlignment="1">
      <alignment horizontal="right" vertical="center" indent="1"/>
    </xf>
    <xf numFmtId="42" fontId="11" fillId="6" borderId="11" xfId="18" applyFont="1" applyBorder="1" applyAlignment="1">
      <alignment horizontal="right" vertical="center" indent="1"/>
    </xf>
    <xf numFmtId="0" fontId="11" fillId="2" borderId="0" xfId="11" applyFill="1" applyBorder="1" applyAlignment="1">
      <alignment vertical="center"/>
    </xf>
    <xf numFmtId="9" fontId="1" fillId="2" borderId="0" xfId="5" applyNumberFormat="1" applyFont="1" applyFill="1" applyBorder="1">
      <alignment horizontal="left" vertical="center" indent="1"/>
    </xf>
    <xf numFmtId="0" fontId="23" fillId="2" borderId="0" xfId="26" applyFill="1">
      <alignment vertical="top"/>
    </xf>
    <xf numFmtId="42" fontId="24" fillId="6" borderId="16" xfId="7" applyNumberFormat="1" applyFont="1" applyFill="1" applyBorder="1">
      <alignment horizontal="right" vertical="center" indent="1"/>
    </xf>
    <xf numFmtId="42" fontId="24" fillId="6" borderId="19" xfId="7" applyNumberFormat="1" applyFont="1" applyFill="1" applyBorder="1">
      <alignment horizontal="right" vertical="center" indent="1"/>
    </xf>
    <xf numFmtId="42" fontId="24" fillId="6" borderId="17" xfId="7" applyNumberFormat="1" applyFont="1" applyFill="1" applyBorder="1">
      <alignment horizontal="right" vertical="center" indent="1"/>
    </xf>
    <xf numFmtId="164" fontId="24" fillId="2" borderId="0" xfId="7" applyNumberFormat="1" applyFont="1" applyFill="1">
      <alignment horizontal="right" vertical="center" indent="1"/>
    </xf>
    <xf numFmtId="42" fontId="24" fillId="6" borderId="21" xfId="7" applyNumberFormat="1" applyFont="1" applyFill="1" applyBorder="1">
      <alignment horizontal="right" vertical="center" indent="1"/>
    </xf>
    <xf numFmtId="42" fontId="24" fillId="6" borderId="22" xfId="7" applyNumberFormat="1" applyFont="1" applyFill="1" applyBorder="1">
      <alignment horizontal="right" vertical="center" indent="1"/>
    </xf>
    <xf numFmtId="42" fontId="24" fillId="6" borderId="20" xfId="7" applyNumberFormat="1" applyFont="1" applyFill="1" applyBorder="1">
      <alignment horizontal="right" vertical="center" indent="1"/>
    </xf>
    <xf numFmtId="42" fontId="24" fillId="6" borderId="23" xfId="7" applyNumberFormat="1" applyFont="1" applyFill="1" applyBorder="1">
      <alignment horizontal="right" vertical="center" indent="1"/>
    </xf>
    <xf numFmtId="42" fontId="24" fillId="6" borderId="0" xfId="7" applyNumberFormat="1" applyFont="1" applyFill="1" applyBorder="1">
      <alignment horizontal="right" vertical="center" indent="1"/>
    </xf>
    <xf numFmtId="42" fontId="24" fillId="6" borderId="10" xfId="7" applyNumberFormat="1" applyFont="1" applyFill="1" applyBorder="1">
      <alignment horizontal="right" vertical="center" indent="1"/>
    </xf>
    <xf numFmtId="42" fontId="24" fillId="6" borderId="24" xfId="7" applyNumberFormat="1" applyFont="1" applyFill="1" applyBorder="1">
      <alignment horizontal="right" vertical="center" indent="1"/>
    </xf>
    <xf numFmtId="42" fontId="24" fillId="6" borderId="18" xfId="7" applyNumberFormat="1" applyFont="1" applyFill="1" applyBorder="1">
      <alignment horizontal="right" vertical="center" indent="1"/>
    </xf>
    <xf numFmtId="42" fontId="24" fillId="6" borderId="12" xfId="7" applyNumberFormat="1" applyFont="1" applyFill="1" applyBorder="1">
      <alignment horizontal="right" vertical="center" indent="1"/>
    </xf>
    <xf numFmtId="42" fontId="24" fillId="2" borderId="0" xfId="7" applyNumberFormat="1" applyFont="1" applyFill="1" applyBorder="1">
      <alignment horizontal="right" vertical="center" indent="1"/>
    </xf>
    <xf numFmtId="42" fontId="25" fillId="6" borderId="16" xfId="7" applyNumberFormat="1" applyFont="1" applyFill="1" applyBorder="1">
      <alignment horizontal="right" vertical="center" indent="1"/>
    </xf>
    <xf numFmtId="42" fontId="25" fillId="6" borderId="19" xfId="7" applyNumberFormat="1" applyFont="1" applyFill="1" applyBorder="1">
      <alignment horizontal="right" vertical="center" indent="1"/>
    </xf>
    <xf numFmtId="42" fontId="25" fillId="6" borderId="17" xfId="7" applyNumberFormat="1" applyFont="1" applyFill="1" applyBorder="1">
      <alignment horizontal="right" vertical="center" indent="1"/>
    </xf>
    <xf numFmtId="42" fontId="1" fillId="2" borderId="1" xfId="17" applyFont="1" applyFill="1">
      <alignment horizontal="left" vertical="center" indent="1"/>
    </xf>
    <xf numFmtId="167" fontId="1" fillId="2" borderId="1" xfId="5" applyNumberFormat="1" applyFont="1" applyFill="1">
      <alignment horizontal="left" vertical="center" indent="1"/>
    </xf>
    <xf numFmtId="42" fontId="1" fillId="2" borderId="1" xfId="17" applyFont="1">
      <alignment horizontal="left" vertical="center" indent="1"/>
    </xf>
    <xf numFmtId="9" fontId="1" fillId="2" borderId="1" xfId="5" applyNumberFormat="1" applyFont="1" applyFill="1" applyProtection="1">
      <alignment horizontal="left" vertical="center" indent="1"/>
    </xf>
    <xf numFmtId="0" fontId="1" fillId="2" borderId="1" xfId="5" applyFont="1" applyFill="1">
      <alignment horizontal="left" vertical="center" indent="1"/>
    </xf>
    <xf numFmtId="0" fontId="8" fillId="2" borderId="18" xfId="11" applyFont="1" applyFill="1" applyBorder="1" applyAlignment="1">
      <alignment horizontal="left" vertical="center"/>
    </xf>
    <xf numFmtId="42" fontId="1" fillId="2" borderId="0" xfId="12" applyNumberFormat="1" applyFill="1" applyBorder="1">
      <alignment horizontal="left" vertical="center" indent="1"/>
    </xf>
    <xf numFmtId="42" fontId="22" fillId="6" borderId="14" xfId="7" applyNumberFormat="1" applyFont="1" applyFill="1" applyBorder="1">
      <alignment horizontal="right" vertical="center" indent="1"/>
    </xf>
    <xf numFmtId="42" fontId="15" fillId="6" borderId="15" xfId="7" applyNumberFormat="1" applyFill="1" applyBorder="1">
      <alignment horizontal="right" vertical="center" indent="1"/>
    </xf>
    <xf numFmtId="0" fontId="26" fillId="0" borderId="0" xfId="0" applyFont="1" applyAlignment="1">
      <alignment vertical="center"/>
    </xf>
    <xf numFmtId="0" fontId="23" fillId="0" borderId="5" xfId="26" applyBorder="1" applyAlignment="1">
      <alignment horizontal="left" vertical="center" indent="1"/>
    </xf>
    <xf numFmtId="0" fontId="23" fillId="2" borderId="5" xfId="26" applyFill="1" applyBorder="1" applyAlignment="1">
      <alignment horizontal="left" vertical="center" indent="1"/>
    </xf>
    <xf numFmtId="0" fontId="23" fillId="2" borderId="0" xfId="26" applyFill="1">
      <alignment vertical="top"/>
    </xf>
  </cellXfs>
  <cellStyles count="27">
    <cellStyle name="Doc title" xfId="19" xr:uid="{00000000-0005-0000-0000-000000000000}"/>
    <cellStyle name="Goed" xfId="4" builtinId="26" customBuiltin="1"/>
    <cellStyle name="Header_1" xfId="20" xr:uid="{00000000-0005-0000-0000-000002000000}"/>
    <cellStyle name="Hyperlink" xfId="26" builtinId="8"/>
    <cellStyle name="invoer - default" xfId="5" xr:uid="{00000000-0005-0000-0000-000004000000}"/>
    <cellStyle name="invoer - toelichting" xfId="6" xr:uid="{00000000-0005-0000-0000-000005000000}"/>
    <cellStyle name="Invoer financieel" xfId="17" xr:uid="{00000000-0005-0000-0000-000006000000}"/>
    <cellStyle name="Komma" xfId="1" builtinId="3" customBuiltin="1"/>
    <cellStyle name="labels" xfId="7" xr:uid="{00000000-0005-0000-0000-000008000000}"/>
    <cellStyle name="labels-new" xfId="23" xr:uid="{00000000-0005-0000-0000-000009000000}"/>
    <cellStyle name="Output - default" xfId="8" xr:uid="{00000000-0005-0000-0000-00000A000000}"/>
    <cellStyle name="Output financieel" xfId="18" xr:uid="{00000000-0005-0000-0000-00000B000000}"/>
    <cellStyle name="Slecht" xfId="9" xr:uid="{00000000-0005-0000-0000-00000C000000}"/>
    <cellStyle name="Standaard" xfId="0" builtinId="0" customBuiltin="1"/>
    <cellStyle name="Stijl 1" xfId="16" xr:uid="{00000000-0005-0000-0000-00000E000000}"/>
    <cellStyle name="style sheet label" xfId="10" xr:uid="{00000000-0005-0000-0000-00000F000000}"/>
    <cellStyle name="Table bottom" xfId="21" xr:uid="{00000000-0005-0000-0000-000010000000}"/>
    <cellStyle name="Table head" xfId="11" xr:uid="{00000000-0005-0000-0000-000011000000}"/>
    <cellStyle name="table row" xfId="12" xr:uid="{00000000-0005-0000-0000-000012000000}"/>
    <cellStyle name="table_bottom_rendered_fin" xfId="24" xr:uid="{00000000-0005-0000-0000-000013000000}"/>
    <cellStyle name="test 10" xfId="22" xr:uid="{00000000-0005-0000-0000-000014000000}"/>
    <cellStyle name="Titel" xfId="3" builtinId="15" customBuiltin="1"/>
    <cellStyle name="toelichting" xfId="13" xr:uid="{00000000-0005-0000-0000-000016000000}"/>
    <cellStyle name="Toelichting document" xfId="14" xr:uid="{00000000-0005-0000-0000-000017000000}"/>
    <cellStyle name="Top header" xfId="25" xr:uid="{00000000-0005-0000-0000-000018000000}"/>
    <cellStyle name="Valuta" xfId="2" builtinId="4" customBuiltin="1"/>
    <cellStyle name="warning" xfId="15" xr:uid="{00000000-0005-0000-0000-00001A000000}"/>
  </cellStyles>
  <dxfs count="32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mruColors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571500</xdr:colOff>
      <xdr:row>36</xdr:row>
      <xdr:rowOff>104775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AA7798B0-7949-4F5C-A889-EE9326604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306300" cy="867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770890</xdr:colOff>
      <xdr:row>12</xdr:row>
      <xdr:rowOff>238760</xdr:rowOff>
    </xdr:from>
    <xdr:to>
      <xdr:col>3</xdr:col>
      <xdr:colOff>1841500</xdr:colOff>
      <xdr:row>20</xdr:row>
      <xdr:rowOff>10160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EA1F2182-DE62-4CDF-8AAB-F54B17C38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770" y="4056380"/>
          <a:ext cx="3554730" cy="22707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taxvice-content.sdu.nl/sws/document/p1-158630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taxvice-content.sdu.nl/sws/document/p1-159520" TargetMode="External"/><Relationship Id="rId3" Type="http://schemas.openxmlformats.org/officeDocument/2006/relationships/hyperlink" Target="https://taxvice-content.sdu.nl/sws/document/p1-159516" TargetMode="External"/><Relationship Id="rId7" Type="http://schemas.openxmlformats.org/officeDocument/2006/relationships/hyperlink" Target="https://taxvice-content.sdu.nl/sws/document/p1-159488" TargetMode="External"/><Relationship Id="rId2" Type="http://schemas.openxmlformats.org/officeDocument/2006/relationships/hyperlink" Target="https://taxvice-content.sdu.nl/sws/document/p1-159453" TargetMode="External"/><Relationship Id="rId1" Type="http://schemas.openxmlformats.org/officeDocument/2006/relationships/hyperlink" Target="https://taxvice-content.sdu.nl/sws/document/p1-159488" TargetMode="External"/><Relationship Id="rId6" Type="http://schemas.openxmlformats.org/officeDocument/2006/relationships/hyperlink" Target="https://taxvice-content.sdu.nl/sws/document/p1-159446" TargetMode="External"/><Relationship Id="rId5" Type="http://schemas.openxmlformats.org/officeDocument/2006/relationships/hyperlink" Target="https://taxvice-content.sdu.nl/sws/document/p1-159446" TargetMode="External"/><Relationship Id="rId10" Type="http://schemas.openxmlformats.org/officeDocument/2006/relationships/customProperty" Target="../customProperty2.bin"/><Relationship Id="rId4" Type="http://schemas.openxmlformats.org/officeDocument/2006/relationships/hyperlink" Target="https://taxvice-content.sdu.nl/sws/document/p1-158781" TargetMode="External"/><Relationship Id="rId9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taxvice-content.sdu.nl/sws/document/p1-159530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4.bin"/><Relationship Id="rId3" Type="http://schemas.openxmlformats.org/officeDocument/2006/relationships/hyperlink" Target="https://taxvice-content.sdu.nl/sws/document/p1-159530" TargetMode="External"/><Relationship Id="rId7" Type="http://schemas.openxmlformats.org/officeDocument/2006/relationships/printerSettings" Target="../printerSettings/printerSettings5.bin"/><Relationship Id="rId2" Type="http://schemas.openxmlformats.org/officeDocument/2006/relationships/hyperlink" Target="https://taxvice-content.sdu.nl/sws/document/p1-159525" TargetMode="External"/><Relationship Id="rId1" Type="http://schemas.openxmlformats.org/officeDocument/2006/relationships/hyperlink" Target="https://taxvice-content.sdu.nl/sws/document/p1-159524" TargetMode="External"/><Relationship Id="rId6" Type="http://schemas.openxmlformats.org/officeDocument/2006/relationships/hyperlink" Target="https://taxvice-content.sdu.nl/sws/document/p1-159538" TargetMode="External"/><Relationship Id="rId5" Type="http://schemas.openxmlformats.org/officeDocument/2006/relationships/hyperlink" Target="https://taxvice-content.sdu.nl/sws/document/p1-159533" TargetMode="External"/><Relationship Id="rId4" Type="http://schemas.openxmlformats.org/officeDocument/2006/relationships/hyperlink" Target="https://taxvice-content.sdu.nl/sws/document/p1-159531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taxvice-content.sdu.nl/sws/document/p1-159552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taxvice-content.sdu.nl/sws/document/p1-159672" TargetMode="External"/><Relationship Id="rId1" Type="http://schemas.openxmlformats.org/officeDocument/2006/relationships/hyperlink" Target="https://taxvice-content.sdu.nl/sws/document/p1-15967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A91C1-C934-4085-8B53-3889FBD3C4EC}">
  <dimension ref="A1"/>
  <sheetViews>
    <sheetView tabSelected="1" workbookViewId="0">
      <selection activeCell="R16" sqref="R16"/>
    </sheetView>
  </sheetViews>
  <sheetFormatPr defaultRowHeight="18.75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12"/>
  <sheetViews>
    <sheetView topLeftCell="B1" workbookViewId="0">
      <selection activeCell="C1" sqref="C1"/>
    </sheetView>
  </sheetViews>
  <sheetFormatPr defaultColWidth="9.09765625" defaultRowHeight="25.15" customHeight="1" x14ac:dyDescent="0.3"/>
  <cols>
    <col min="1" max="1" width="2.8984375" style="5" customWidth="1"/>
    <col min="2" max="2" width="3.19921875" style="5" customWidth="1"/>
    <col min="3" max="3" width="27.19921875" style="5" customWidth="1"/>
    <col min="4" max="4" width="31.5" style="5" customWidth="1"/>
    <col min="5" max="5" width="3.09765625" style="5" customWidth="1"/>
    <col min="6" max="16384" width="9.09765625" style="5"/>
  </cols>
  <sheetData>
    <row r="1" spans="1:4" ht="60" customHeight="1" x14ac:dyDescent="0.3">
      <c r="A1" s="4"/>
      <c r="B1" s="10"/>
      <c r="C1" s="28" t="s">
        <v>119</v>
      </c>
    </row>
    <row r="2" spans="1:4" ht="25.15" customHeight="1" x14ac:dyDescent="0.3">
      <c r="C2" s="29" t="s">
        <v>118</v>
      </c>
    </row>
    <row r="3" spans="1:4" ht="25.15" customHeight="1" x14ac:dyDescent="0.3">
      <c r="C3" s="3"/>
    </row>
    <row r="4" spans="1:4" ht="25.15" customHeight="1" x14ac:dyDescent="0.3">
      <c r="C4" s="1"/>
    </row>
    <row r="5" spans="1:4" ht="25.15" customHeight="1" x14ac:dyDescent="0.3">
      <c r="C5" s="1" t="s">
        <v>95</v>
      </c>
      <c r="D5" s="2"/>
    </row>
    <row r="6" spans="1:4" ht="10.15" customHeight="1" x14ac:dyDescent="0.3">
      <c r="C6" s="1"/>
      <c r="D6" s="11"/>
    </row>
    <row r="7" spans="1:4" ht="25.15" customHeight="1" x14ac:dyDescent="0.3">
      <c r="C7" s="1" t="s">
        <v>96</v>
      </c>
      <c r="D7" s="2"/>
    </row>
    <row r="8" spans="1:4" ht="10.15" customHeight="1" x14ac:dyDescent="0.3">
      <c r="C8" s="1"/>
      <c r="D8" s="11"/>
    </row>
    <row r="9" spans="1:4" ht="25.15" customHeight="1" x14ac:dyDescent="0.3">
      <c r="C9" s="1" t="s">
        <v>112</v>
      </c>
      <c r="D9" s="18" t="s">
        <v>113</v>
      </c>
    </row>
    <row r="10" spans="1:4" ht="25.15" customHeight="1" x14ac:dyDescent="0.3">
      <c r="C10" s="1"/>
      <c r="D10" s="11"/>
    </row>
    <row r="12" spans="1:4" ht="25.15" customHeight="1" x14ac:dyDescent="0.3">
      <c r="C12" s="1" t="s">
        <v>97</v>
      </c>
    </row>
  </sheetData>
  <conditionalFormatting sqref="C1:C2">
    <cfRule type="cellIs" dxfId="31" priority="1" operator="lessThan">
      <formula>0</formula>
    </cfRule>
    <cfRule type="cellIs" dxfId="30" priority="2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headerFooter differentFirst="1">
    <oddFooter>&amp;L&amp;10&amp;F&amp;R&amp;10&amp;D</oddFooter>
    <firstFooter>&amp;L&amp;10&amp;F&amp;R&amp;10&amp;D</first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I54"/>
  <sheetViews>
    <sheetView topLeftCell="A2" zoomScaleNormal="100" workbookViewId="0">
      <selection activeCell="H7" sqref="H7"/>
    </sheetView>
  </sheetViews>
  <sheetFormatPr defaultColWidth="10.69921875" defaultRowHeight="15" customHeight="1" x14ac:dyDescent="0.3"/>
  <cols>
    <col min="1" max="1" width="3" style="5" customWidth="1"/>
    <col min="2" max="2" width="32" style="6" customWidth="1"/>
    <col min="3" max="4" width="18.69921875" style="5" customWidth="1"/>
    <col min="5" max="5" width="0.8984375" style="9" customWidth="1"/>
    <col min="6" max="6" width="18.69921875" style="5" customWidth="1"/>
    <col min="7" max="7" width="1.3984375" style="5" customWidth="1"/>
    <col min="8" max="8" width="15.19921875" style="5" customWidth="1"/>
    <col min="9" max="16384" width="10.69921875" style="5"/>
  </cols>
  <sheetData>
    <row r="1" spans="2:9" ht="60" customHeight="1" x14ac:dyDescent="0.3">
      <c r="B1" s="28" t="s">
        <v>114</v>
      </c>
    </row>
    <row r="2" spans="2:9" ht="29.25" customHeight="1" x14ac:dyDescent="0.3">
      <c r="B2" s="29" t="str">
        <f>IF(Voorblad!$D$5="","",Voorblad!$D$5)</f>
        <v/>
      </c>
      <c r="H2" s="6"/>
    </row>
    <row r="3" spans="2:9" ht="29.25" customHeight="1" x14ac:dyDescent="0.3">
      <c r="B3" s="29"/>
      <c r="H3" s="6"/>
    </row>
    <row r="4" spans="2:9" ht="15" customHeight="1" x14ac:dyDescent="0.3">
      <c r="B4" s="29"/>
      <c r="H4" s="6"/>
    </row>
    <row r="5" spans="2:9" ht="15" customHeight="1" x14ac:dyDescent="0.3">
      <c r="C5" s="38" t="s">
        <v>109</v>
      </c>
      <c r="D5" s="38" t="s">
        <v>11</v>
      </c>
      <c r="E5" s="38"/>
      <c r="F5" s="38" t="s">
        <v>3</v>
      </c>
    </row>
    <row r="6" spans="2:9" ht="28.15" customHeight="1" x14ac:dyDescent="0.3">
      <c r="B6" s="31" t="s">
        <v>17</v>
      </c>
      <c r="C6" s="7"/>
      <c r="D6" s="7"/>
      <c r="E6" s="7"/>
      <c r="F6" s="39"/>
      <c r="H6" s="9"/>
      <c r="I6" s="9"/>
    </row>
    <row r="7" spans="2:9" ht="25.15" customHeight="1" x14ac:dyDescent="0.3">
      <c r="B7" s="1" t="s">
        <v>12</v>
      </c>
      <c r="C7" s="50">
        <v>0</v>
      </c>
      <c r="D7" s="50">
        <f>Goodwill!K24</f>
        <v>0</v>
      </c>
      <c r="E7" s="40"/>
      <c r="F7" s="41">
        <f>D7-C7</f>
        <v>0</v>
      </c>
      <c r="H7" s="166" t="s">
        <v>94</v>
      </c>
    </row>
    <row r="8" spans="2:9" ht="25.15" customHeight="1" x14ac:dyDescent="0.3">
      <c r="B8" s="1" t="s">
        <v>13</v>
      </c>
      <c r="C8" s="50">
        <v>0</v>
      </c>
      <c r="D8" s="50">
        <v>0</v>
      </c>
      <c r="E8" s="43"/>
      <c r="F8" s="44">
        <f t="shared" ref="F8:F10" si="0">D8-C8</f>
        <v>0</v>
      </c>
      <c r="H8" s="138" t="s">
        <v>105</v>
      </c>
    </row>
    <row r="9" spans="2:9" ht="25.15" customHeight="1" x14ac:dyDescent="0.3">
      <c r="B9" s="1" t="s">
        <v>14</v>
      </c>
      <c r="C9" s="50">
        <v>0</v>
      </c>
      <c r="D9" s="50">
        <f>C9</f>
        <v>0</v>
      </c>
      <c r="E9" s="43"/>
      <c r="F9" s="44">
        <f t="shared" si="0"/>
        <v>0</v>
      </c>
    </row>
    <row r="10" spans="2:9" ht="25.15" customHeight="1" x14ac:dyDescent="0.3">
      <c r="B10" s="1" t="s">
        <v>15</v>
      </c>
      <c r="C10" s="50">
        <v>0</v>
      </c>
      <c r="D10" s="50">
        <f>C10</f>
        <v>0</v>
      </c>
      <c r="E10" s="43"/>
      <c r="F10" s="42">
        <f t="shared" si="0"/>
        <v>0</v>
      </c>
    </row>
    <row r="11" spans="2:9" ht="25.15" customHeight="1" x14ac:dyDescent="0.3">
      <c r="B11" s="30"/>
      <c r="C11" s="9"/>
      <c r="D11" s="9"/>
      <c r="F11" s="9"/>
    </row>
    <row r="12" spans="2:9" ht="28.15" customHeight="1" x14ac:dyDescent="0.3">
      <c r="B12" s="31" t="s">
        <v>16</v>
      </c>
      <c r="C12" s="7"/>
      <c r="D12" s="7"/>
      <c r="E12" s="7"/>
      <c r="F12" s="8"/>
    </row>
    <row r="13" spans="2:9" ht="25.15" customHeight="1" x14ac:dyDescent="0.3">
      <c r="B13" s="1" t="s">
        <v>18</v>
      </c>
      <c r="C13" s="50">
        <v>0</v>
      </c>
      <c r="D13" s="50">
        <f>C13</f>
        <v>0</v>
      </c>
      <c r="E13" s="24"/>
      <c r="F13" s="41">
        <f>D13-C13</f>
        <v>0</v>
      </c>
    </row>
    <row r="14" spans="2:9" ht="25.15" customHeight="1" x14ac:dyDescent="0.3">
      <c r="B14" s="1" t="s">
        <v>19</v>
      </c>
      <c r="C14" s="50">
        <v>0</v>
      </c>
      <c r="D14" s="50">
        <f t="shared" ref="D14:D18" si="1">C14</f>
        <v>0</v>
      </c>
      <c r="E14" s="24"/>
      <c r="F14" s="45">
        <f t="shared" ref="F14:F15" si="2">D14-C14</f>
        <v>0</v>
      </c>
    </row>
    <row r="15" spans="2:9" ht="25.15" customHeight="1" x14ac:dyDescent="0.3">
      <c r="B15" s="1" t="s">
        <v>20</v>
      </c>
      <c r="C15" s="50">
        <v>0</v>
      </c>
      <c r="D15" s="50">
        <f t="shared" si="1"/>
        <v>0</v>
      </c>
      <c r="E15" s="24"/>
      <c r="F15" s="45">
        <f t="shared" si="2"/>
        <v>0</v>
      </c>
    </row>
    <row r="16" spans="2:9" ht="25.15" customHeight="1" x14ac:dyDescent="0.3">
      <c r="B16" s="1" t="s">
        <v>21</v>
      </c>
      <c r="C16" s="50">
        <v>0</v>
      </c>
      <c r="D16" s="50">
        <f t="shared" si="1"/>
        <v>0</v>
      </c>
      <c r="E16" s="24"/>
      <c r="F16" s="45">
        <f t="shared" ref="F16:F18" si="3">D16-C16</f>
        <v>0</v>
      </c>
    </row>
    <row r="17" spans="2:6" ht="25.15" customHeight="1" x14ac:dyDescent="0.3">
      <c r="B17" s="1" t="s">
        <v>22</v>
      </c>
      <c r="C17" s="50">
        <v>0</v>
      </c>
      <c r="D17" s="50">
        <f t="shared" si="1"/>
        <v>0</v>
      </c>
      <c r="E17" s="24"/>
      <c r="F17" s="45">
        <f t="shared" si="3"/>
        <v>0</v>
      </c>
    </row>
    <row r="18" spans="2:6" ht="25.15" customHeight="1" x14ac:dyDescent="0.3">
      <c r="B18" s="1" t="s">
        <v>23</v>
      </c>
      <c r="C18" s="50">
        <v>0</v>
      </c>
      <c r="D18" s="50">
        <f t="shared" si="1"/>
        <v>0</v>
      </c>
      <c r="E18" s="24"/>
      <c r="F18" s="46">
        <f t="shared" si="3"/>
        <v>0</v>
      </c>
    </row>
    <row r="19" spans="2:6" ht="10.15" customHeight="1" x14ac:dyDescent="0.3">
      <c r="B19" s="1"/>
      <c r="C19" s="24"/>
      <c r="D19" s="24"/>
      <c r="E19" s="24"/>
      <c r="F19" s="25"/>
    </row>
    <row r="20" spans="2:6" ht="25.15" customHeight="1" x14ac:dyDescent="0.3">
      <c r="B20" s="84" t="s">
        <v>55</v>
      </c>
      <c r="C20" s="53">
        <f>SUM(C7:C18)</f>
        <v>0</v>
      </c>
      <c r="D20" s="54">
        <f>SUM(D7:D18)</f>
        <v>0</v>
      </c>
      <c r="E20" s="26"/>
      <c r="F20" s="9"/>
    </row>
    <row r="21" spans="2:6" ht="25.15" customHeight="1" x14ac:dyDescent="0.3">
      <c r="B21" s="30"/>
      <c r="C21" s="9"/>
      <c r="D21" s="9"/>
      <c r="F21" s="9"/>
    </row>
    <row r="22" spans="2:6" ht="28.15" customHeight="1" x14ac:dyDescent="0.3">
      <c r="B22" s="31" t="s">
        <v>24</v>
      </c>
      <c r="C22" s="7"/>
      <c r="D22" s="7"/>
      <c r="E22" s="7"/>
      <c r="F22" s="8"/>
    </row>
    <row r="23" spans="2:6" ht="25.15" customHeight="1" x14ac:dyDescent="0.3">
      <c r="B23" s="1" t="s">
        <v>10</v>
      </c>
      <c r="C23" s="48">
        <f>C20-C24-SUM(C29:C39)</f>
        <v>0</v>
      </c>
      <c r="D23" s="49">
        <f>C23+F41</f>
        <v>0</v>
      </c>
      <c r="E23" s="27"/>
      <c r="F23" s="23"/>
    </row>
    <row r="24" spans="2:6" ht="25.15" customHeight="1" x14ac:dyDescent="0.3">
      <c r="B24" s="1" t="s">
        <v>25</v>
      </c>
      <c r="C24" s="56"/>
      <c r="D24" s="23"/>
      <c r="E24" s="23"/>
      <c r="F24" s="47">
        <f>C24-D24</f>
        <v>0</v>
      </c>
    </row>
    <row r="25" spans="2:6" ht="10.15" customHeight="1" x14ac:dyDescent="0.3">
      <c r="B25" s="30"/>
      <c r="C25" s="23"/>
      <c r="D25" s="23"/>
      <c r="E25" s="23"/>
      <c r="F25" s="25"/>
    </row>
    <row r="26" spans="2:6" ht="25.15" customHeight="1" x14ac:dyDescent="0.3">
      <c r="B26" s="30"/>
      <c r="C26" s="55">
        <f>SUM(C23:C24)</f>
        <v>0</v>
      </c>
      <c r="D26" s="9"/>
      <c r="F26" s="9"/>
    </row>
    <row r="27" spans="2:6" ht="15" customHeight="1" x14ac:dyDescent="0.3">
      <c r="B27" s="30"/>
      <c r="C27" s="9"/>
      <c r="D27" s="9"/>
      <c r="F27" s="9"/>
    </row>
    <row r="28" spans="2:6" ht="28.15" customHeight="1" x14ac:dyDescent="0.3">
      <c r="B28" s="31" t="s">
        <v>26</v>
      </c>
      <c r="C28" s="7"/>
      <c r="D28" s="7"/>
      <c r="E28" s="7"/>
      <c r="F28" s="8"/>
    </row>
    <row r="29" spans="2:6" ht="25.15" customHeight="1" x14ac:dyDescent="0.3">
      <c r="B29" s="1" t="s">
        <v>27</v>
      </c>
      <c r="C29" s="50">
        <v>0</v>
      </c>
      <c r="D29" s="162"/>
      <c r="E29" s="23"/>
      <c r="F29" s="47">
        <f>C29-D29</f>
        <v>0</v>
      </c>
    </row>
    <row r="30" spans="2:6" ht="25.15" customHeight="1" x14ac:dyDescent="0.3">
      <c r="B30" s="30"/>
      <c r="C30" s="52"/>
      <c r="D30" s="52"/>
      <c r="F30" s="9"/>
    </row>
    <row r="31" spans="2:6" ht="28.15" customHeight="1" x14ac:dyDescent="0.3">
      <c r="B31" s="31" t="s">
        <v>28</v>
      </c>
      <c r="C31" s="52"/>
      <c r="D31" s="52"/>
      <c r="E31" s="7"/>
      <c r="F31" s="8"/>
    </row>
    <row r="32" spans="2:6" ht="25.15" customHeight="1" x14ac:dyDescent="0.3">
      <c r="B32" s="1" t="s">
        <v>29</v>
      </c>
      <c r="C32" s="50">
        <v>0</v>
      </c>
      <c r="D32" s="50">
        <f>C32</f>
        <v>0</v>
      </c>
      <c r="E32" s="23"/>
      <c r="F32" s="51">
        <f>C32-D32</f>
        <v>0</v>
      </c>
    </row>
    <row r="33" spans="2:6" ht="25.15" customHeight="1" x14ac:dyDescent="0.3">
      <c r="B33" s="30"/>
      <c r="C33" s="52"/>
      <c r="D33" s="52"/>
      <c r="F33" s="9"/>
    </row>
    <row r="34" spans="2:6" ht="28.15" customHeight="1" x14ac:dyDescent="0.3">
      <c r="B34" s="31" t="s">
        <v>69</v>
      </c>
      <c r="C34" s="52"/>
      <c r="D34" s="52"/>
      <c r="E34" s="7"/>
      <c r="F34" s="161"/>
    </row>
    <row r="35" spans="2:6" ht="25.15" customHeight="1" x14ac:dyDescent="0.3">
      <c r="B35" s="1" t="s">
        <v>30</v>
      </c>
      <c r="C35" s="50">
        <v>0</v>
      </c>
      <c r="D35" s="50">
        <f>C35</f>
        <v>0</v>
      </c>
      <c r="E35" s="43"/>
      <c r="F35" s="41">
        <f>C35-D35</f>
        <v>0</v>
      </c>
    </row>
    <row r="36" spans="2:6" ht="25.15" customHeight="1" x14ac:dyDescent="0.3">
      <c r="B36" s="1" t="s">
        <v>31</v>
      </c>
      <c r="C36" s="50">
        <v>0</v>
      </c>
      <c r="D36" s="50">
        <f t="shared" ref="D36:D39" si="4">C36</f>
        <v>0</v>
      </c>
      <c r="E36" s="43"/>
      <c r="F36" s="45">
        <f t="shared" ref="F36:F39" si="5">C36-D36</f>
        <v>0</v>
      </c>
    </row>
    <row r="37" spans="2:6" ht="25.15" customHeight="1" x14ac:dyDescent="0.3">
      <c r="B37" s="1" t="s">
        <v>93</v>
      </c>
      <c r="C37" s="50">
        <v>0</v>
      </c>
      <c r="D37" s="50">
        <f t="shared" si="4"/>
        <v>0</v>
      </c>
      <c r="E37" s="43"/>
      <c r="F37" s="45">
        <f t="shared" si="5"/>
        <v>0</v>
      </c>
    </row>
    <row r="38" spans="2:6" ht="25.15" customHeight="1" x14ac:dyDescent="0.3">
      <c r="B38" s="1" t="s">
        <v>29</v>
      </c>
      <c r="C38" s="50">
        <v>0</v>
      </c>
      <c r="D38" s="50">
        <f t="shared" si="4"/>
        <v>0</v>
      </c>
      <c r="E38" s="43"/>
      <c r="F38" s="45">
        <f t="shared" si="5"/>
        <v>0</v>
      </c>
    </row>
    <row r="39" spans="2:6" ht="25.15" customHeight="1" x14ac:dyDescent="0.3">
      <c r="B39" s="1" t="s">
        <v>32</v>
      </c>
      <c r="C39" s="50">
        <v>0</v>
      </c>
      <c r="D39" s="50">
        <f t="shared" si="4"/>
        <v>0</v>
      </c>
      <c r="E39" s="43"/>
      <c r="F39" s="46">
        <f t="shared" si="5"/>
        <v>0</v>
      </c>
    </row>
    <row r="40" spans="2:6" ht="10.15" customHeight="1" x14ac:dyDescent="0.3">
      <c r="B40" s="1"/>
      <c r="C40" s="57"/>
      <c r="D40" s="57"/>
      <c r="E40" s="23"/>
      <c r="F40" s="25"/>
    </row>
    <row r="41" spans="2:6" ht="25.15" customHeight="1" x14ac:dyDescent="0.3">
      <c r="B41" s="84" t="s">
        <v>56</v>
      </c>
      <c r="C41" s="58">
        <f>SUM(C26:C39)</f>
        <v>0</v>
      </c>
      <c r="D41" s="59">
        <f>SUM(D23:D39)</f>
        <v>0</v>
      </c>
      <c r="E41" s="59"/>
      <c r="F41" s="60">
        <f>SUM(F7:F39)</f>
        <v>0</v>
      </c>
    </row>
    <row r="42" spans="2:6" ht="15" customHeight="1" x14ac:dyDescent="0.3">
      <c r="B42" s="30"/>
      <c r="C42" s="9"/>
      <c r="D42" s="9"/>
      <c r="F42" s="9"/>
    </row>
    <row r="43" spans="2:6" ht="15" customHeight="1" x14ac:dyDescent="0.3">
      <c r="B43" s="30"/>
      <c r="C43" s="9"/>
      <c r="D43" s="9"/>
      <c r="F43" s="9"/>
    </row>
    <row r="44" spans="2:6" ht="15" customHeight="1" x14ac:dyDescent="0.3">
      <c r="B44" s="30"/>
      <c r="C44" s="9"/>
      <c r="D44" s="9"/>
      <c r="F44" s="9"/>
    </row>
    <row r="45" spans="2:6" ht="15" customHeight="1" x14ac:dyDescent="0.3">
      <c r="B45" s="30"/>
      <c r="C45" s="9"/>
      <c r="D45" s="9"/>
      <c r="F45" s="9"/>
    </row>
    <row r="46" spans="2:6" ht="15" customHeight="1" x14ac:dyDescent="0.3">
      <c r="B46" s="30"/>
      <c r="C46" s="9"/>
      <c r="D46" s="9"/>
      <c r="F46" s="9"/>
    </row>
    <row r="47" spans="2:6" ht="15" customHeight="1" x14ac:dyDescent="0.3">
      <c r="B47" s="30"/>
      <c r="C47" s="9"/>
      <c r="D47" s="9"/>
      <c r="F47" s="9"/>
    </row>
    <row r="48" spans="2:6" ht="15" customHeight="1" x14ac:dyDescent="0.3">
      <c r="B48" s="30"/>
      <c r="C48" s="9"/>
      <c r="D48" s="9"/>
      <c r="F48" s="9"/>
    </row>
    <row r="49" spans="2:6" ht="15" customHeight="1" x14ac:dyDescent="0.3">
      <c r="B49" s="30"/>
      <c r="C49" s="9"/>
      <c r="D49" s="9"/>
      <c r="F49" s="9"/>
    </row>
    <row r="50" spans="2:6" ht="15" customHeight="1" x14ac:dyDescent="0.3">
      <c r="B50" s="30"/>
      <c r="C50" s="9"/>
      <c r="D50" s="9"/>
      <c r="F50" s="9"/>
    </row>
    <row r="51" spans="2:6" ht="15" customHeight="1" x14ac:dyDescent="0.3">
      <c r="C51" s="9"/>
      <c r="D51" s="9"/>
      <c r="F51" s="9"/>
    </row>
    <row r="52" spans="2:6" ht="15" customHeight="1" x14ac:dyDescent="0.3">
      <c r="C52" s="9"/>
      <c r="D52" s="9"/>
      <c r="F52" s="9"/>
    </row>
    <row r="53" spans="2:6" ht="15" customHeight="1" x14ac:dyDescent="0.3">
      <c r="C53" s="9"/>
      <c r="D53" s="9"/>
      <c r="F53" s="9"/>
    </row>
    <row r="54" spans="2:6" ht="15" customHeight="1" x14ac:dyDescent="0.3">
      <c r="C54" s="9"/>
      <c r="D54" s="9"/>
      <c r="F54" s="9"/>
    </row>
  </sheetData>
  <conditionalFormatting sqref="G2:XFD4 I1:XFD1 A2:E4 B1:C1 A5:XFD1048576">
    <cfRule type="cellIs" dxfId="29" priority="1" operator="lessThan">
      <formula>0</formula>
    </cfRule>
    <cfRule type="cellIs" dxfId="28" priority="2" operator="lessThan">
      <formula>0</formula>
    </cfRule>
  </conditionalFormatting>
  <hyperlinks>
    <hyperlink ref="H7" r:id="rId1" xr:uid="{00000000-0004-0000-0100-000000000000}"/>
    <hyperlink ref="H8" location="Goodwill!A1" display="Bereken goodwill" xr:uid="{00000000-0004-0000-0100-000001000000}"/>
  </hyperlinks>
  <pageMargins left="0.70866141732283472" right="0.70866141732283472" top="0.74803149606299213" bottom="0.74803149606299213" header="0.31496062992125984" footer="0.31496062992125984"/>
  <pageSetup paperSize="9" scale="58" orientation="portrait" r:id="rId2"/>
  <headerFooter differentFirst="1">
    <oddFooter>&amp;L&amp;10&amp;F&amp;R&amp;10&amp;D</oddFooter>
    <firstFooter>&amp;L&amp;10&amp;F&amp;R&amp;10&amp;D</firstFooter>
  </headerFooter>
  <customProperties>
    <customPr name="SSC_SHEET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M25"/>
  <sheetViews>
    <sheetView zoomScaleNormal="100" workbookViewId="0">
      <selection activeCell="B1" sqref="B1"/>
    </sheetView>
  </sheetViews>
  <sheetFormatPr defaultColWidth="10.69921875" defaultRowHeight="25.15" customHeight="1" x14ac:dyDescent="0.3"/>
  <cols>
    <col min="1" max="1" width="3" style="11" customWidth="1"/>
    <col min="2" max="2" width="32" style="11" customWidth="1"/>
    <col min="3" max="3" width="14.59765625" style="11" customWidth="1"/>
    <col min="4" max="4" width="2.19921875" style="11" customWidth="1"/>
    <col min="5" max="5" width="14.59765625" style="11" customWidth="1"/>
    <col min="6" max="6" width="2.19921875" style="11" customWidth="1"/>
    <col min="7" max="7" width="14.59765625" style="11" customWidth="1"/>
    <col min="8" max="8" width="2.19921875" style="11" customWidth="1"/>
    <col min="9" max="9" width="5" style="11" customWidth="1"/>
    <col min="10" max="10" width="4.3984375" style="11" customWidth="1"/>
    <col min="11" max="11" width="14.59765625" style="11" customWidth="1"/>
    <col min="12" max="12" width="2.19921875" style="11" customWidth="1"/>
    <col min="13" max="16384" width="10.69921875" style="11"/>
  </cols>
  <sheetData>
    <row r="1" spans="2:13" s="5" customFormat="1" ht="60" customHeight="1" x14ac:dyDescent="0.3">
      <c r="B1" s="28" t="s">
        <v>12</v>
      </c>
      <c r="E1" s="9"/>
    </row>
    <row r="2" spans="2:13" s="5" customFormat="1" ht="21.75" customHeight="1" x14ac:dyDescent="0.3">
      <c r="B2" s="28"/>
      <c r="E2" s="9"/>
    </row>
    <row r="3" spans="2:13" s="5" customFormat="1" ht="28.15" customHeight="1" x14ac:dyDescent="0.3">
      <c r="B3" s="29" t="str">
        <f>IF(Voorblad!$D$5="","",Voorblad!$D$5)</f>
        <v/>
      </c>
      <c r="E3" s="9"/>
      <c r="G3" s="168" t="s">
        <v>106</v>
      </c>
      <c r="H3" s="168"/>
      <c r="I3" s="168"/>
    </row>
    <row r="4" spans="2:13" s="5" customFormat="1" ht="10.15" customHeight="1" x14ac:dyDescent="0.3">
      <c r="B4" s="29"/>
      <c r="E4" s="9"/>
      <c r="H4" s="6"/>
    </row>
    <row r="5" spans="2:13" ht="25.15" customHeight="1" x14ac:dyDescent="0.3">
      <c r="B5" s="34" t="s">
        <v>37</v>
      </c>
      <c r="C5" s="158"/>
      <c r="E5" s="166" t="s">
        <v>83</v>
      </c>
    </row>
    <row r="6" spans="2:13" ht="10.15" customHeight="1" x14ac:dyDescent="0.3">
      <c r="B6" s="34"/>
      <c r="C6" s="69"/>
      <c r="E6" s="15"/>
    </row>
    <row r="7" spans="2:13" ht="25.15" customHeight="1" x14ac:dyDescent="0.3">
      <c r="B7" s="34" t="s">
        <v>40</v>
      </c>
      <c r="C7" s="159"/>
      <c r="E7" s="166" t="s">
        <v>81</v>
      </c>
    </row>
    <row r="8" spans="2:13" ht="10.15" customHeight="1" x14ac:dyDescent="0.3">
      <c r="B8" s="34"/>
      <c r="C8" s="69"/>
      <c r="E8" s="15"/>
    </row>
    <row r="9" spans="2:13" ht="25.15" customHeight="1" x14ac:dyDescent="0.3">
      <c r="B9" s="34" t="s">
        <v>39</v>
      </c>
      <c r="C9" s="160"/>
      <c r="E9" s="166" t="s">
        <v>84</v>
      </c>
    </row>
    <row r="10" spans="2:13" ht="10.15" customHeight="1" x14ac:dyDescent="0.3">
      <c r="B10" s="1"/>
    </row>
    <row r="11" spans="2:13" ht="25.15" customHeight="1" x14ac:dyDescent="0.3">
      <c r="B11" s="1" t="s">
        <v>2</v>
      </c>
      <c r="C11" s="1" t="s">
        <v>3</v>
      </c>
      <c r="D11" s="1"/>
      <c r="E11" s="1" t="s">
        <v>33</v>
      </c>
      <c r="F11" s="1"/>
      <c r="G11" s="120" t="s">
        <v>34</v>
      </c>
    </row>
    <row r="12" spans="2:13" ht="25.15" customHeight="1" x14ac:dyDescent="0.3">
      <c r="B12" s="1">
        <v>2017</v>
      </c>
      <c r="C12" s="156"/>
      <c r="D12" s="69"/>
      <c r="E12" s="157">
        <v>1</v>
      </c>
      <c r="F12" s="121"/>
      <c r="G12" s="41">
        <f>C12*E12</f>
        <v>0</v>
      </c>
      <c r="I12" s="166" t="s">
        <v>80</v>
      </c>
      <c r="M12" s="166" t="s">
        <v>108</v>
      </c>
    </row>
    <row r="13" spans="2:13" ht="25.15" customHeight="1" x14ac:dyDescent="0.3">
      <c r="B13" s="1">
        <f>B12+1</f>
        <v>2018</v>
      </c>
      <c r="C13" s="156"/>
      <c r="D13" s="69"/>
      <c r="E13" s="157">
        <v>2</v>
      </c>
      <c r="F13" s="121"/>
      <c r="G13" s="45">
        <f>C13*E13</f>
        <v>0</v>
      </c>
    </row>
    <row r="14" spans="2:13" ht="25.15" customHeight="1" x14ac:dyDescent="0.3">
      <c r="B14" s="1">
        <f>B13+1</f>
        <v>2019</v>
      </c>
      <c r="C14" s="156"/>
      <c r="D14" s="69"/>
      <c r="E14" s="157">
        <v>3</v>
      </c>
      <c r="F14" s="121"/>
      <c r="G14" s="46">
        <f>C14*E14</f>
        <v>0</v>
      </c>
      <c r="K14" s="13"/>
    </row>
    <row r="15" spans="2:13" s="17" customFormat="1" ht="10.15" customHeight="1" x14ac:dyDescent="0.3">
      <c r="B15" s="115"/>
      <c r="C15" s="116"/>
      <c r="E15" s="117"/>
      <c r="G15" s="124"/>
      <c r="I15" s="67"/>
      <c r="K15" s="126"/>
    </row>
    <row r="16" spans="2:13" ht="25.15" customHeight="1" x14ac:dyDescent="0.3">
      <c r="B16" s="1" t="s">
        <v>36</v>
      </c>
      <c r="F16" s="68"/>
      <c r="G16" s="125">
        <f>SUM(G12:G14)</f>
        <v>0</v>
      </c>
      <c r="H16" s="123" t="s">
        <v>35</v>
      </c>
      <c r="I16" s="122">
        <f>SUM(E12:E14)</f>
        <v>6</v>
      </c>
      <c r="J16" s="127" t="s">
        <v>0</v>
      </c>
      <c r="K16" s="41">
        <f>G16/I16</f>
        <v>0</v>
      </c>
      <c r="M16" s="166" t="s">
        <v>82</v>
      </c>
    </row>
    <row r="17" spans="2:13" ht="25.15" customHeight="1" x14ac:dyDescent="0.3">
      <c r="B17" s="1" t="s">
        <v>43</v>
      </c>
      <c r="C17" s="37">
        <f>C7</f>
        <v>0</v>
      </c>
      <c r="E17" s="1" t="s">
        <v>1</v>
      </c>
      <c r="F17" s="68"/>
      <c r="G17" s="46">
        <f>'Slotbalans EMZ 31-12-2019'!D23-'Slotbalans EMZ 31-12-2019'!D7</f>
        <v>0</v>
      </c>
      <c r="I17" s="1" t="s">
        <v>0</v>
      </c>
      <c r="J17" s="128"/>
      <c r="K17" s="45">
        <f>-C17*G17</f>
        <v>0</v>
      </c>
    </row>
    <row r="18" spans="2:13" ht="25.15" customHeight="1" x14ac:dyDescent="0.3">
      <c r="B18" s="1" t="s">
        <v>44</v>
      </c>
      <c r="I18" s="14"/>
      <c r="J18" s="68"/>
      <c r="K18" s="46">
        <f>-C5</f>
        <v>0</v>
      </c>
      <c r="M18" s="166" t="s">
        <v>83</v>
      </c>
    </row>
    <row r="19" spans="2:13" s="17" customFormat="1" ht="10.15" customHeight="1" x14ac:dyDescent="0.3">
      <c r="B19" s="115"/>
      <c r="I19" s="119"/>
      <c r="K19" s="124"/>
      <c r="M19" s="62"/>
    </row>
    <row r="20" spans="2:13" ht="25.15" customHeight="1" x14ac:dyDescent="0.3">
      <c r="B20" s="1" t="s">
        <v>38</v>
      </c>
      <c r="J20" s="68"/>
      <c r="K20" s="87">
        <f>SUM(K16:K18)</f>
        <v>0</v>
      </c>
    </row>
    <row r="21" spans="2:13" ht="25.15" customHeight="1" x14ac:dyDescent="0.3">
      <c r="B21" s="1"/>
    </row>
    <row r="22" spans="2:13" ht="25.15" customHeight="1" x14ac:dyDescent="0.3">
      <c r="B22" s="1" t="s">
        <v>12</v>
      </c>
      <c r="C22" s="32">
        <f>K20</f>
        <v>0</v>
      </c>
      <c r="E22" s="1" t="s">
        <v>1</v>
      </c>
      <c r="G22" s="36">
        <f>C9</f>
        <v>0</v>
      </c>
      <c r="I22" s="1" t="s">
        <v>0</v>
      </c>
      <c r="K22" s="32">
        <f>K20*G22</f>
        <v>0</v>
      </c>
    </row>
    <row r="23" spans="2:13" ht="10.15" customHeight="1" x14ac:dyDescent="0.3">
      <c r="B23" s="1"/>
    </row>
    <row r="24" spans="2:13" ht="25.15" customHeight="1" x14ac:dyDescent="0.3">
      <c r="B24" s="1" t="s">
        <v>42</v>
      </c>
      <c r="K24" s="35"/>
      <c r="M24" s="166" t="s">
        <v>85</v>
      </c>
    </row>
    <row r="25" spans="2:13" ht="25.15" customHeight="1" x14ac:dyDescent="0.3">
      <c r="B25" s="1"/>
    </row>
  </sheetData>
  <mergeCells count="1">
    <mergeCell ref="G3:I3"/>
  </mergeCells>
  <conditionalFormatting sqref="C12 F12">
    <cfRule type="cellIs" dxfId="27" priority="14" operator="lessThan">
      <formula>-100000</formula>
    </cfRule>
    <cfRule type="cellIs" dxfId="26" priority="15" operator="lessThan">
      <formula>0</formula>
    </cfRule>
  </conditionalFormatting>
  <conditionalFormatting sqref="D12">
    <cfRule type="cellIs" dxfId="25" priority="10" operator="lessThan">
      <formula>-100000</formula>
    </cfRule>
    <cfRule type="cellIs" dxfId="24" priority="11" operator="lessThan">
      <formula>0</formula>
    </cfRule>
  </conditionalFormatting>
  <conditionalFormatting sqref="A12:G12 A17:J19 A5:XFD11 L17:XFD19 A13:XFD16 A20:XFD1048576 I12:XFD12 B12:B14">
    <cfRule type="cellIs" dxfId="23" priority="9" operator="lessThan">
      <formula>0</formula>
    </cfRule>
  </conditionalFormatting>
  <conditionalFormatting sqref="A4:E4 B1:C2 G4:XFD4 I1:XFD2 G3 J3:XFD3 A3 C3:E3">
    <cfRule type="cellIs" dxfId="22" priority="3" operator="lessThan">
      <formula>0</formula>
    </cfRule>
    <cfRule type="cellIs" dxfId="21" priority="4" operator="lessThan">
      <formula>0</formula>
    </cfRule>
  </conditionalFormatting>
  <conditionalFormatting sqref="B3">
    <cfRule type="cellIs" dxfId="20" priority="1" operator="lessThan">
      <formula>0</formula>
    </cfRule>
    <cfRule type="cellIs" dxfId="19" priority="2" operator="lessThan">
      <formula>0</formula>
    </cfRule>
  </conditionalFormatting>
  <hyperlinks>
    <hyperlink ref="G3:I3" location="'Slotbalans EMZ 31-12'!A1" display="Terug naar slotbalans" xr:uid="{00000000-0004-0000-0200-000000000000}"/>
    <hyperlink ref="E5" r:id="rId1" xr:uid="{00000000-0004-0000-0200-000001000000}"/>
    <hyperlink ref="E7" r:id="rId2" xr:uid="{00000000-0004-0000-0200-000002000000}"/>
    <hyperlink ref="E9" r:id="rId3" xr:uid="{00000000-0004-0000-0200-000003000000}"/>
    <hyperlink ref="I12" r:id="rId4" xr:uid="{00000000-0004-0000-0200-000004000000}"/>
    <hyperlink ref="M12" r:id="rId5" xr:uid="{00000000-0004-0000-0200-000005000000}"/>
    <hyperlink ref="M16" r:id="rId6" xr:uid="{00000000-0004-0000-0200-000006000000}"/>
    <hyperlink ref="M18" r:id="rId7" xr:uid="{00000000-0004-0000-0200-000007000000}"/>
    <hyperlink ref="M24" r:id="rId8" xr:uid="{00000000-0004-0000-0200-000008000000}"/>
  </hyperlinks>
  <pageMargins left="0.70866141732283472" right="0.70866141732283472" top="0.74803149606299213" bottom="0.74803149606299213" header="0.31496062992125984" footer="0.31496062992125984"/>
  <pageSetup paperSize="9" scale="52" orientation="portrait" r:id="rId9"/>
  <headerFooter differentFirst="1">
    <oddFooter>&amp;L&amp;10&amp;F&amp;R&amp;10&amp;D</oddFooter>
    <firstFooter>&amp;L&amp;10&amp;F&amp;R&amp;10&amp;D</firstFooter>
  </headerFooter>
  <customProperties>
    <customPr name="SSC_SHEET_GUID" r:id="rId10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E18"/>
  <sheetViews>
    <sheetView zoomScaleNormal="100" workbookViewId="0">
      <selection activeCell="D6" sqref="D6"/>
    </sheetView>
  </sheetViews>
  <sheetFormatPr defaultColWidth="14.59765625" defaultRowHeight="15" customHeight="1" x14ac:dyDescent="0.3"/>
  <cols>
    <col min="1" max="1" width="2.5" style="5" customWidth="1"/>
    <col min="2" max="2" width="1.8984375" style="5" customWidth="1"/>
    <col min="3" max="3" width="29" style="5" customWidth="1"/>
    <col min="4" max="4" width="17.69921875" style="5" customWidth="1"/>
    <col min="5" max="5" width="10.8984375" style="5" customWidth="1"/>
    <col min="6" max="16384" width="14.59765625" style="5"/>
  </cols>
  <sheetData>
    <row r="1" spans="2:5" ht="60" customHeight="1" x14ac:dyDescent="0.3">
      <c r="B1" s="28" t="s">
        <v>45</v>
      </c>
      <c r="E1" s="9"/>
    </row>
    <row r="2" spans="2:5" ht="28.15" customHeight="1" x14ac:dyDescent="0.3">
      <c r="C2" s="29" t="str">
        <f>IF(Voorblad!$D$5="","",Voorblad!$D$5)</f>
        <v/>
      </c>
      <c r="E2" s="9"/>
    </row>
    <row r="4" spans="2:5" ht="15" customHeight="1" x14ac:dyDescent="0.3">
      <c r="C4" s="10"/>
    </row>
    <row r="5" spans="2:5" ht="15" customHeight="1" x14ac:dyDescent="0.3">
      <c r="C5" s="10"/>
    </row>
    <row r="6" spans="2:5" ht="28.15" customHeight="1" x14ac:dyDescent="0.3">
      <c r="C6" s="31" t="s">
        <v>45</v>
      </c>
      <c r="D6" s="167" t="s">
        <v>88</v>
      </c>
    </row>
    <row r="7" spans="2:5" ht="28.15" customHeight="1" x14ac:dyDescent="0.3">
      <c r="C7" s="31"/>
      <c r="D7" s="62"/>
    </row>
    <row r="8" spans="2:5" ht="28.15" customHeight="1" x14ac:dyDescent="0.3">
      <c r="C8" s="31"/>
      <c r="D8" s="62"/>
    </row>
    <row r="9" spans="2:5" ht="28.15" customHeight="1" x14ac:dyDescent="0.3">
      <c r="C9" s="31"/>
      <c r="D9" s="38" t="s">
        <v>104</v>
      </c>
    </row>
    <row r="10" spans="2:5" ht="25.15" customHeight="1" x14ac:dyDescent="0.3">
      <c r="C10" s="34" t="s">
        <v>79</v>
      </c>
      <c r="D10" s="114"/>
    </row>
    <row r="11" spans="2:5" ht="25.15" customHeight="1" x14ac:dyDescent="0.3">
      <c r="C11" s="34" t="s">
        <v>46</v>
      </c>
      <c r="D11" s="50"/>
    </row>
    <row r="12" spans="2:5" ht="25.15" customHeight="1" x14ac:dyDescent="0.3">
      <c r="C12" s="34" t="s">
        <v>47</v>
      </c>
      <c r="D12" s="50"/>
    </row>
    <row r="13" spans="2:5" ht="25.15" customHeight="1" x14ac:dyDescent="0.3">
      <c r="C13" s="34" t="s">
        <v>107</v>
      </c>
      <c r="D13" s="50"/>
    </row>
    <row r="14" spans="2:5" ht="25.15" customHeight="1" x14ac:dyDescent="0.3">
      <c r="C14" s="34" t="s">
        <v>115</v>
      </c>
      <c r="D14" s="50"/>
    </row>
    <row r="15" spans="2:5" ht="10.15" customHeight="1" x14ac:dyDescent="0.3">
      <c r="C15" s="34"/>
      <c r="D15" s="57"/>
    </row>
    <row r="16" spans="2:5" ht="25.15" customHeight="1" x14ac:dyDescent="0.3">
      <c r="D16" s="47">
        <f>SUM(D10:D14)</f>
        <v>0</v>
      </c>
    </row>
    <row r="17" ht="25.15" customHeight="1" x14ac:dyDescent="0.3"/>
    <row r="18" ht="25.15" customHeight="1" x14ac:dyDescent="0.3"/>
  </sheetData>
  <conditionalFormatting sqref="A6:C6 A4:XFD5 E6:XFD6 A7:XFD1048576">
    <cfRule type="cellIs" dxfId="18" priority="11" operator="lessThan">
      <formula>0</formula>
    </cfRule>
  </conditionalFormatting>
  <conditionalFormatting sqref="A2 D2:E2 F1:XFD2">
    <cfRule type="cellIs" dxfId="17" priority="9" operator="lessThan">
      <formula>0</formula>
    </cfRule>
    <cfRule type="cellIs" dxfId="16" priority="10" operator="lessThan">
      <formula>0</formula>
    </cfRule>
  </conditionalFormatting>
  <conditionalFormatting sqref="B1:C1">
    <cfRule type="cellIs" dxfId="15" priority="5" operator="lessThan">
      <formula>0</formula>
    </cfRule>
    <cfRule type="cellIs" dxfId="14" priority="6" operator="lessThan">
      <formula>0</formula>
    </cfRule>
  </conditionalFormatting>
  <conditionalFormatting sqref="D6">
    <cfRule type="cellIs" dxfId="13" priority="3" operator="lessThan">
      <formula>0</formula>
    </cfRule>
    <cfRule type="cellIs" dxfId="12" priority="4" operator="lessThan">
      <formula>0</formula>
    </cfRule>
  </conditionalFormatting>
  <conditionalFormatting sqref="C2">
    <cfRule type="cellIs" dxfId="11" priority="1" operator="lessThan">
      <formula>0</formula>
    </cfRule>
    <cfRule type="cellIs" dxfId="10" priority="2" operator="lessThan">
      <formula>0</formula>
    </cfRule>
  </conditionalFormatting>
  <hyperlinks>
    <hyperlink ref="D6" r:id="rId1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2"/>
  <headerFooter differentFirst="1">
    <oddFooter>&amp;L&amp;10&amp;F&amp;R&amp;10&amp;D</oddFooter>
    <firstFooter>&amp;L&amp;10&amp;F&amp;R&amp;10&amp;D</firstFooter>
  </headerFooter>
  <customProperties>
    <customPr name="SSC_SHEET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J49"/>
  <sheetViews>
    <sheetView topLeftCell="F9" zoomScaleNormal="100" workbookViewId="0">
      <selection activeCell="K31" sqref="K31"/>
    </sheetView>
  </sheetViews>
  <sheetFormatPr defaultColWidth="10.69921875" defaultRowHeight="25.15" customHeight="1" x14ac:dyDescent="0.3"/>
  <cols>
    <col min="1" max="1" width="3" style="11" customWidth="1"/>
    <col min="2" max="2" width="56.3984375" style="11" customWidth="1"/>
    <col min="3" max="3" width="7.296875" style="11" customWidth="1"/>
    <col min="4" max="4" width="1.19921875" style="17" customWidth="1"/>
    <col min="5" max="5" width="15.3984375" style="11" customWidth="1"/>
    <col min="6" max="6" width="2.19921875" style="11" customWidth="1"/>
    <col min="7" max="7" width="15.3984375" style="11" customWidth="1"/>
    <col min="8" max="8" width="2.19921875" style="11" customWidth="1"/>
    <col min="9" max="9" width="9.69921875" style="11" customWidth="1"/>
    <col min="10" max="10" width="13.796875" style="19" customWidth="1"/>
    <col min="11" max="11" width="15.3984375" style="11" customWidth="1"/>
    <col min="12" max="12" width="2.19921875" style="11" customWidth="1"/>
    <col min="13" max="16384" width="10.69921875" style="11"/>
  </cols>
  <sheetData>
    <row r="1" spans="2:10" s="5" customFormat="1" ht="60" customHeight="1" x14ac:dyDescent="0.3">
      <c r="B1" s="28" t="s">
        <v>98</v>
      </c>
      <c r="D1" s="9"/>
      <c r="F1" s="9"/>
    </row>
    <row r="2" spans="2:10" s="5" customFormat="1" ht="22.15" customHeight="1" x14ac:dyDescent="0.3">
      <c r="B2" s="28"/>
      <c r="D2" s="9"/>
      <c r="F2" s="9"/>
    </row>
    <row r="4" spans="2:10" ht="25.15" customHeight="1" x14ac:dyDescent="0.3">
      <c r="B4" s="31" t="s">
        <v>4</v>
      </c>
      <c r="G4" s="32">
        <f>'Slotbalans EMZ 31-12-2019'!C23</f>
        <v>0</v>
      </c>
    </row>
    <row r="5" spans="2:10" ht="25.15" customHeight="1" x14ac:dyDescent="0.3">
      <c r="B5" s="31" t="s">
        <v>48</v>
      </c>
      <c r="E5" s="67"/>
    </row>
    <row r="6" spans="2:10" ht="25.15" customHeight="1" x14ac:dyDescent="0.3">
      <c r="B6" s="1" t="s">
        <v>12</v>
      </c>
      <c r="C6" s="17"/>
      <c r="E6" s="41">
        <f>'Slotbalans EMZ 31-12-2019'!F7</f>
        <v>0</v>
      </c>
    </row>
    <row r="7" spans="2:10" ht="25.15" customHeight="1" x14ac:dyDescent="0.3">
      <c r="B7" s="1" t="s">
        <v>13</v>
      </c>
      <c r="C7" s="17"/>
      <c r="E7" s="45">
        <f>'Slotbalans EMZ 31-12-2019'!F8</f>
        <v>0</v>
      </c>
    </row>
    <row r="8" spans="2:10" ht="25.15" customHeight="1" x14ac:dyDescent="0.3">
      <c r="B8" s="1" t="s">
        <v>14</v>
      </c>
      <c r="C8" s="17"/>
      <c r="E8" s="45">
        <f>'Slotbalans EMZ 31-12-2019'!F9</f>
        <v>0</v>
      </c>
    </row>
    <row r="9" spans="2:10" ht="25.15" customHeight="1" x14ac:dyDescent="0.3">
      <c r="B9" s="1" t="s">
        <v>15</v>
      </c>
      <c r="C9" s="17"/>
      <c r="E9" s="46">
        <f>'Slotbalans EMZ 31-12-2019'!F10</f>
        <v>0</v>
      </c>
    </row>
    <row r="10" spans="2:10" ht="25.15" customHeight="1" x14ac:dyDescent="0.3">
      <c r="B10" s="1"/>
      <c r="G10" s="32">
        <f>SUM(E6:E9)</f>
        <v>0</v>
      </c>
    </row>
    <row r="11" spans="2:10" ht="25.15" customHeight="1" x14ac:dyDescent="0.3">
      <c r="B11" s="31" t="s">
        <v>50</v>
      </c>
      <c r="E11" s="67"/>
    </row>
    <row r="12" spans="2:10" ht="25.15" customHeight="1" x14ac:dyDescent="0.3">
      <c r="B12" s="1" t="s">
        <v>25</v>
      </c>
      <c r="C12" s="17"/>
      <c r="E12" s="41">
        <f>'Slotbalans EMZ 31-12-2019'!C24</f>
        <v>0</v>
      </c>
    </row>
    <row r="13" spans="2:10" ht="25.15" customHeight="1" x14ac:dyDescent="0.3">
      <c r="B13" s="1" t="s">
        <v>27</v>
      </c>
      <c r="C13" s="17"/>
      <c r="E13" s="46">
        <f>'Slotbalans EMZ 31-12-2019'!C29</f>
        <v>0</v>
      </c>
    </row>
    <row r="14" spans="2:10" ht="25.15" customHeight="1" x14ac:dyDescent="0.3">
      <c r="B14" s="1"/>
      <c r="G14" s="32">
        <f>SUM(E12:E13)</f>
        <v>0</v>
      </c>
    </row>
    <row r="15" spans="2:10" ht="25.15" customHeight="1" x14ac:dyDescent="0.3">
      <c r="B15" s="31" t="s">
        <v>49</v>
      </c>
      <c r="E15" s="67"/>
      <c r="I15" s="15"/>
      <c r="J15" s="166" t="s">
        <v>86</v>
      </c>
    </row>
    <row r="16" spans="2:10" ht="25.15" customHeight="1" x14ac:dyDescent="0.3">
      <c r="B16" s="1" t="s">
        <v>12</v>
      </c>
      <c r="C16" s="131">
        <v>0.2</v>
      </c>
      <c r="D16" s="137"/>
      <c r="E16" s="41">
        <f>E6*C16</f>
        <v>0</v>
      </c>
    </row>
    <row r="17" spans="2:10" ht="25.15" customHeight="1" x14ac:dyDescent="0.3">
      <c r="B17" s="1" t="s">
        <v>13</v>
      </c>
      <c r="C17" s="131">
        <v>0.2</v>
      </c>
      <c r="D17" s="137"/>
      <c r="E17" s="45">
        <f t="shared" ref="E17:E19" si="0">E7*C17</f>
        <v>0</v>
      </c>
    </row>
    <row r="18" spans="2:10" ht="25.15" customHeight="1" x14ac:dyDescent="0.3">
      <c r="B18" s="1" t="s">
        <v>14</v>
      </c>
      <c r="C18" s="131">
        <v>0.2</v>
      </c>
      <c r="D18" s="137"/>
      <c r="E18" s="45">
        <f t="shared" si="0"/>
        <v>0</v>
      </c>
    </row>
    <row r="19" spans="2:10" ht="25.15" customHeight="1" x14ac:dyDescent="0.3">
      <c r="B19" s="1" t="s">
        <v>15</v>
      </c>
      <c r="C19" s="131">
        <v>0.2</v>
      </c>
      <c r="D19" s="137"/>
      <c r="E19" s="45">
        <f t="shared" si="0"/>
        <v>0</v>
      </c>
    </row>
    <row r="20" spans="2:10" ht="25.15" customHeight="1" x14ac:dyDescent="0.3">
      <c r="B20" s="1" t="s">
        <v>27</v>
      </c>
      <c r="C20" s="131">
        <v>0.2</v>
      </c>
      <c r="D20" s="137"/>
      <c r="E20" s="46">
        <f>E13*C20</f>
        <v>0</v>
      </c>
    </row>
    <row r="21" spans="2:10" ht="25.15" customHeight="1" x14ac:dyDescent="0.3">
      <c r="B21" s="1"/>
      <c r="F21" s="12" t="s">
        <v>41</v>
      </c>
      <c r="G21" s="32">
        <f>-SUM(E16:E20)</f>
        <v>0</v>
      </c>
    </row>
    <row r="22" spans="2:10" ht="25.15" customHeight="1" x14ac:dyDescent="0.3">
      <c r="B22" s="1"/>
      <c r="E22" s="17"/>
    </row>
    <row r="23" spans="2:10" ht="25.15" customHeight="1" x14ac:dyDescent="0.3">
      <c r="B23" s="31" t="s">
        <v>99</v>
      </c>
      <c r="E23" s="67"/>
      <c r="I23" s="15"/>
      <c r="J23" s="11"/>
    </row>
    <row r="24" spans="2:10" ht="25.15" customHeight="1" x14ac:dyDescent="0.3">
      <c r="B24" s="1" t="s">
        <v>51</v>
      </c>
      <c r="C24" s="17"/>
      <c r="E24" s="72">
        <f>E12</f>
        <v>0</v>
      </c>
      <c r="F24" s="69"/>
      <c r="G24" s="69"/>
    </row>
    <row r="25" spans="2:10" ht="25.15" customHeight="1" x14ac:dyDescent="0.3">
      <c r="B25" s="1" t="s">
        <v>5</v>
      </c>
      <c r="C25" s="17"/>
      <c r="E25" s="130">
        <f>IF(E24&lt;3630,E24,3630)</f>
        <v>0</v>
      </c>
      <c r="F25" s="69"/>
      <c r="G25" s="70"/>
      <c r="I25" s="15"/>
      <c r="J25" s="166" t="s">
        <v>87</v>
      </c>
    </row>
    <row r="26" spans="2:10" ht="25.15" customHeight="1" x14ac:dyDescent="0.3">
      <c r="B26" s="1" t="s">
        <v>52</v>
      </c>
      <c r="E26" s="69"/>
      <c r="F26" s="71"/>
      <c r="G26" s="72">
        <f>-E24+E25</f>
        <v>0</v>
      </c>
    </row>
    <row r="27" spans="2:10" ht="25.15" customHeight="1" x14ac:dyDescent="0.3">
      <c r="B27" s="1" t="s">
        <v>6</v>
      </c>
      <c r="E27" s="69"/>
      <c r="F27" s="73"/>
      <c r="G27" s="130">
        <f>-Belastingschulden!D16</f>
        <v>0</v>
      </c>
      <c r="J27" s="166" t="s">
        <v>88</v>
      </c>
    </row>
    <row r="28" spans="2:10" s="17" customFormat="1" ht="10.15" customHeight="1" x14ac:dyDescent="0.3">
      <c r="B28" s="115"/>
      <c r="E28" s="78"/>
      <c r="F28" s="78"/>
      <c r="G28" s="129"/>
      <c r="J28" s="62"/>
    </row>
    <row r="29" spans="2:10" ht="25.15" customHeight="1" x14ac:dyDescent="0.3">
      <c r="B29" s="1"/>
      <c r="E29" s="69"/>
      <c r="F29" s="73"/>
      <c r="G29" s="82">
        <f>SUM(G4:G27)</f>
        <v>0</v>
      </c>
      <c r="I29" s="20" t="s">
        <v>53</v>
      </c>
    </row>
    <row r="30" spans="2:10" ht="25.15" customHeight="1" x14ac:dyDescent="0.3">
      <c r="B30" s="1" t="s">
        <v>7</v>
      </c>
      <c r="E30" s="69"/>
      <c r="F30" s="69"/>
      <c r="G30" s="74">
        <v>0</v>
      </c>
      <c r="I30" s="21">
        <f>IF(+G29*0.95*0.05&gt;25000,25000,+G29*0.95*0.05)-1</f>
        <v>-1</v>
      </c>
      <c r="J30" s="167" t="s">
        <v>89</v>
      </c>
    </row>
    <row r="31" spans="2:10" ht="25.15" customHeight="1" x14ac:dyDescent="0.3">
      <c r="B31" s="84" t="s">
        <v>9</v>
      </c>
      <c r="E31" s="69"/>
      <c r="F31" s="69"/>
      <c r="G31" s="75">
        <f>G29-G30</f>
        <v>0</v>
      </c>
      <c r="I31" s="22" t="e">
        <f>G30/G31</f>
        <v>#DIV/0!</v>
      </c>
      <c r="J31" s="166" t="s">
        <v>90</v>
      </c>
    </row>
    <row r="32" spans="2:10" ht="25.15" customHeight="1" x14ac:dyDescent="0.3">
      <c r="E32" s="69"/>
      <c r="F32" s="69"/>
      <c r="G32" s="69"/>
    </row>
    <row r="33" spans="2:10" ht="25.15" customHeight="1" x14ac:dyDescent="0.3">
      <c r="B33" s="31" t="s">
        <v>57</v>
      </c>
      <c r="E33" s="69"/>
      <c r="F33" s="69"/>
      <c r="G33" s="70"/>
    </row>
    <row r="34" spans="2:10" ht="25.15" customHeight="1" x14ac:dyDescent="0.3">
      <c r="B34" s="64" t="s">
        <v>58</v>
      </c>
      <c r="C34" s="16"/>
      <c r="D34" s="16"/>
      <c r="E34" s="76"/>
      <c r="F34" s="73"/>
      <c r="G34" s="77">
        <f>+G30</f>
        <v>0</v>
      </c>
    </row>
    <row r="35" spans="2:10" ht="25.15" customHeight="1" x14ac:dyDescent="0.3">
      <c r="B35" s="64" t="s">
        <v>59</v>
      </c>
      <c r="C35" s="16"/>
      <c r="D35" s="16"/>
      <c r="E35" s="76"/>
      <c r="F35" s="73"/>
      <c r="G35" s="134">
        <f>-G27</f>
        <v>0</v>
      </c>
    </row>
    <row r="36" spans="2:10" s="17" customFormat="1" ht="10.15" customHeight="1" x14ac:dyDescent="0.3">
      <c r="B36" s="102"/>
      <c r="C36" s="16"/>
      <c r="D36" s="16"/>
      <c r="E36" s="76"/>
      <c r="F36" s="78"/>
      <c r="G36" s="132"/>
      <c r="J36" s="133"/>
    </row>
    <row r="37" spans="2:10" ht="25.15" customHeight="1" x14ac:dyDescent="0.3">
      <c r="B37" s="84" t="s">
        <v>57</v>
      </c>
      <c r="C37" s="16"/>
      <c r="D37" s="16"/>
      <c r="E37" s="76"/>
      <c r="F37" s="73"/>
      <c r="G37" s="83">
        <f>SUM(G34:G35)</f>
        <v>0</v>
      </c>
    </row>
    <row r="38" spans="2:10" ht="25.15" customHeight="1" x14ac:dyDescent="0.3">
      <c r="E38" s="69"/>
      <c r="F38" s="69"/>
      <c r="G38" s="69"/>
    </row>
    <row r="39" spans="2:10" ht="25.15" customHeight="1" x14ac:dyDescent="0.3">
      <c r="B39" s="31" t="s">
        <v>60</v>
      </c>
      <c r="C39" s="16"/>
      <c r="D39" s="16"/>
      <c r="E39" s="76"/>
      <c r="F39" s="78"/>
      <c r="G39" s="79"/>
    </row>
    <row r="40" spans="2:10" ht="25.15" customHeight="1" x14ac:dyDescent="0.3">
      <c r="B40" s="64" t="s">
        <v>10</v>
      </c>
      <c r="C40" s="16"/>
      <c r="D40" s="16"/>
      <c r="E40" s="76"/>
      <c r="F40" s="73"/>
      <c r="G40" s="77">
        <f>G4</f>
        <v>0</v>
      </c>
    </row>
    <row r="41" spans="2:10" ht="25.15" customHeight="1" x14ac:dyDescent="0.3">
      <c r="B41" s="64" t="s">
        <v>61</v>
      </c>
      <c r="C41" s="16"/>
      <c r="D41" s="16"/>
      <c r="E41" s="76"/>
      <c r="F41" s="73"/>
      <c r="G41" s="134">
        <f>E24</f>
        <v>0</v>
      </c>
    </row>
    <row r="42" spans="2:10" ht="10.15" customHeight="1" x14ac:dyDescent="0.3">
      <c r="B42" s="1"/>
      <c r="C42" s="17"/>
      <c r="E42" s="78"/>
      <c r="F42" s="78"/>
      <c r="G42" s="69"/>
    </row>
    <row r="43" spans="2:10" ht="25.15" customHeight="1" x14ac:dyDescent="0.3">
      <c r="B43" s="64"/>
      <c r="C43" s="16"/>
      <c r="D43" s="16"/>
      <c r="E43" s="76"/>
      <c r="F43" s="78"/>
      <c r="G43" s="135">
        <f>+G40+G41</f>
        <v>0</v>
      </c>
    </row>
    <row r="44" spans="2:10" ht="25.15" customHeight="1" x14ac:dyDescent="0.3">
      <c r="B44" s="64" t="s">
        <v>62</v>
      </c>
      <c r="C44" s="16"/>
      <c r="D44" s="16"/>
      <c r="E44" s="76"/>
      <c r="F44" s="78"/>
      <c r="G44" s="80">
        <f>-G37</f>
        <v>0</v>
      </c>
    </row>
    <row r="45" spans="2:10" ht="25.15" customHeight="1" x14ac:dyDescent="0.3">
      <c r="B45" s="64" t="s">
        <v>63</v>
      </c>
      <c r="C45" s="16"/>
      <c r="D45" s="16"/>
      <c r="E45" s="76"/>
      <c r="F45" s="78"/>
      <c r="G45" s="134">
        <f>G26</f>
        <v>0</v>
      </c>
    </row>
    <row r="46" spans="2:10" ht="10.15" customHeight="1" x14ac:dyDescent="0.3">
      <c r="B46" s="1"/>
      <c r="C46" s="17"/>
      <c r="E46" s="78"/>
      <c r="F46" s="78"/>
      <c r="G46" s="69"/>
    </row>
    <row r="47" spans="2:10" ht="25.15" customHeight="1" x14ac:dyDescent="0.3">
      <c r="B47" s="84" t="s">
        <v>8</v>
      </c>
      <c r="C47" s="16"/>
      <c r="D47" s="16"/>
      <c r="E47" s="76"/>
      <c r="F47" s="78"/>
      <c r="G47" s="83">
        <f>SUM(G43:G45)</f>
        <v>0</v>
      </c>
      <c r="J47" s="166" t="s">
        <v>91</v>
      </c>
    </row>
    <row r="48" spans="2:10" ht="25.15" customHeight="1" x14ac:dyDescent="0.25">
      <c r="B48" s="65"/>
      <c r="C48" s="16"/>
      <c r="D48" s="16"/>
      <c r="E48" s="81"/>
      <c r="F48" s="81"/>
      <c r="G48" s="69"/>
    </row>
    <row r="49" spans="2:7" ht="10.15" customHeight="1" x14ac:dyDescent="0.3">
      <c r="B49" s="1"/>
      <c r="C49" s="17"/>
      <c r="E49" s="78"/>
      <c r="F49" s="78"/>
      <c r="G49" s="69"/>
    </row>
  </sheetData>
  <conditionalFormatting sqref="J1:XFD2 B1:D2">
    <cfRule type="cellIs" dxfId="9" priority="1" operator="lessThan">
      <formula>0</formula>
    </cfRule>
    <cfRule type="cellIs" dxfId="8" priority="2" operator="lessThan">
      <formula>0</formula>
    </cfRule>
  </conditionalFormatting>
  <hyperlinks>
    <hyperlink ref="J15" r:id="rId1" xr:uid="{00000000-0004-0000-0400-000000000000}"/>
    <hyperlink ref="J25" r:id="rId2" xr:uid="{00000000-0004-0000-0400-000001000000}"/>
    <hyperlink ref="J27" r:id="rId3" xr:uid="{00000000-0004-0000-0400-000002000000}"/>
    <hyperlink ref="J30" r:id="rId4" xr:uid="{00000000-0004-0000-0400-000003000000}"/>
    <hyperlink ref="J31" r:id="rId5" xr:uid="{00000000-0004-0000-0400-000004000000}"/>
    <hyperlink ref="J47" r:id="rId6" xr:uid="{00000000-0004-0000-0400-000005000000}"/>
  </hyperlinks>
  <pageMargins left="0.70866141732283472" right="0.70866141732283472" top="0.74803149606299213" bottom="0.74803149606299213" header="0.31496062992125984" footer="0.31496062992125984"/>
  <pageSetup paperSize="9" scale="54" fitToHeight="0" orientation="portrait" r:id="rId7"/>
  <headerFooter differentFirst="1">
    <oddFooter>&amp;L&amp;10&amp;F&amp;R&amp;10&amp;D</oddFooter>
    <firstFooter>&amp;L&amp;10&amp;F&amp;R&amp;10&amp;D</firstFooter>
  </headerFooter>
  <customProperties>
    <customPr name="SSC_SHEET_GUID" r:id="rId8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J42"/>
  <sheetViews>
    <sheetView topLeftCell="A4" zoomScaleNormal="100" workbookViewId="0">
      <selection activeCell="J11" sqref="J11"/>
    </sheetView>
  </sheetViews>
  <sheetFormatPr defaultColWidth="10.69921875" defaultRowHeight="25.15" customHeight="1" x14ac:dyDescent="0.3"/>
  <cols>
    <col min="1" max="1" width="3" style="1" customWidth="1"/>
    <col min="2" max="2" width="32" style="1" customWidth="1"/>
    <col min="3" max="3" width="16.59765625" style="1" customWidth="1"/>
    <col min="4" max="4" width="1.59765625" style="1" customWidth="1"/>
    <col min="5" max="5" width="9.69921875" style="1" customWidth="1"/>
    <col min="6" max="6" width="17.09765625" style="1" customWidth="1"/>
    <col min="7" max="7" width="1" style="1" customWidth="1"/>
    <col min="8" max="8" width="16.59765625" style="1" customWidth="1"/>
    <col min="9" max="9" width="1.59765625" style="1" customWidth="1"/>
    <col min="10" max="16384" width="10.69921875" style="1"/>
  </cols>
  <sheetData>
    <row r="1" spans="2:10" ht="60" customHeight="1" x14ac:dyDescent="0.3">
      <c r="B1" s="165" t="s">
        <v>116</v>
      </c>
    </row>
    <row r="3" spans="2:10" ht="25.15" customHeight="1" x14ac:dyDescent="0.3">
      <c r="C3" s="38" t="s">
        <v>111</v>
      </c>
      <c r="F3" s="86" t="s">
        <v>71</v>
      </c>
      <c r="G3" s="136"/>
      <c r="H3" s="38" t="s">
        <v>72</v>
      </c>
    </row>
    <row r="4" spans="2:10" ht="28.15" customHeight="1" x14ac:dyDescent="0.3">
      <c r="B4" s="31" t="s">
        <v>17</v>
      </c>
    </row>
    <row r="5" spans="2:10" ht="25.15" customHeight="1" x14ac:dyDescent="0.3">
      <c r="B5" s="1" t="str">
        <f>'Slotbalans EMZ 31-12-2019'!B7</f>
        <v>Goodwill</v>
      </c>
      <c r="C5" s="41">
        <f>'Slotbalans EMZ 31-12-2019'!D7</f>
        <v>0</v>
      </c>
      <c r="F5" s="64" t="str">
        <f>B21</f>
        <v>Aandelenkapitaal</v>
      </c>
      <c r="G5" s="64"/>
      <c r="H5" s="41">
        <f>+C21</f>
        <v>10</v>
      </c>
    </row>
    <row r="6" spans="2:10" ht="25.15" customHeight="1" x14ac:dyDescent="0.3">
      <c r="B6" s="1" t="str">
        <f>'Slotbalans EMZ 31-12-2019'!B8</f>
        <v>Machines en installaties</v>
      </c>
      <c r="C6" s="45">
        <f>'Slotbalans EMZ 31-12-2019'!D8</f>
        <v>0</v>
      </c>
      <c r="F6" s="64" t="str">
        <f>B22</f>
        <v>Agio</v>
      </c>
      <c r="G6" s="64"/>
      <c r="H6" s="45">
        <f>+C22</f>
        <v>-10</v>
      </c>
    </row>
    <row r="7" spans="2:10" ht="25.15" customHeight="1" x14ac:dyDescent="0.3">
      <c r="B7" s="1" t="str">
        <f>'Slotbalans EMZ 31-12-2019'!B9</f>
        <v>Inventaris</v>
      </c>
      <c r="C7" s="45">
        <f>'Slotbalans EMZ 31-12-2019'!D9</f>
        <v>0</v>
      </c>
      <c r="F7" s="64"/>
      <c r="G7" s="64"/>
      <c r="H7" s="87">
        <f>SUM(H5:H6)</f>
        <v>0</v>
      </c>
    </row>
    <row r="8" spans="2:10" ht="25.15" customHeight="1" x14ac:dyDescent="0.3">
      <c r="B8" s="1" t="str">
        <f>'Slotbalans EMZ 31-12-2019'!B10</f>
        <v>Vervoermiddelen</v>
      </c>
      <c r="C8" s="46">
        <f>'Slotbalans EMZ 31-12-2019'!D10</f>
        <v>0</v>
      </c>
      <c r="F8" s="64" t="str">
        <f>B27</f>
        <v>Lijfrenteverplichtingen</v>
      </c>
      <c r="G8" s="64"/>
      <c r="H8" s="45">
        <f>C27</f>
        <v>0</v>
      </c>
    </row>
    <row r="9" spans="2:10" ht="25.15" customHeight="1" x14ac:dyDescent="0.3">
      <c r="F9" s="64" t="s">
        <v>57</v>
      </c>
      <c r="G9" s="64"/>
      <c r="H9" s="45">
        <f>C35</f>
        <v>0</v>
      </c>
    </row>
    <row r="10" spans="2:10" ht="28.15" customHeight="1" x14ac:dyDescent="0.3">
      <c r="B10" s="31" t="s">
        <v>16</v>
      </c>
      <c r="F10" s="64" t="str">
        <f>B29</f>
        <v>Latente VPB</v>
      </c>
      <c r="G10" s="64"/>
      <c r="H10" s="45">
        <f>C29</f>
        <v>0</v>
      </c>
    </row>
    <row r="11" spans="2:10" ht="25.15" customHeight="1" x14ac:dyDescent="0.3">
      <c r="B11" s="1" t="str">
        <f>'Slotbalans EMZ 31-12-2019'!B13</f>
        <v>Voorraden</v>
      </c>
      <c r="C11" s="41">
        <f>'Slotbalans EMZ 31-12-2019'!D13</f>
        <v>0</v>
      </c>
      <c r="F11" s="113" t="s">
        <v>73</v>
      </c>
      <c r="G11" s="64"/>
      <c r="H11" s="87">
        <f>SUM(H7:H10)</f>
        <v>0</v>
      </c>
      <c r="J11" s="166" t="s">
        <v>101</v>
      </c>
    </row>
    <row r="12" spans="2:10" ht="25.15" customHeight="1" x14ac:dyDescent="0.3">
      <c r="B12" s="1" t="str">
        <f>'Slotbalans EMZ 31-12-2019'!B14</f>
        <v>Handelsdebiteuren</v>
      </c>
      <c r="C12" s="45">
        <f>'Slotbalans EMZ 31-12-2019'!D14</f>
        <v>0</v>
      </c>
    </row>
    <row r="13" spans="2:10" ht="25.15" customHeight="1" x14ac:dyDescent="0.3">
      <c r="B13" s="1" t="str">
        <f>'Slotbalans EMZ 31-12-2019'!B15</f>
        <v>Belastingen, sociale premies</v>
      </c>
      <c r="C13" s="45">
        <f>'Slotbalans EMZ 31-12-2019'!D15</f>
        <v>0</v>
      </c>
    </row>
    <row r="14" spans="2:10" ht="25.15" customHeight="1" x14ac:dyDescent="0.3">
      <c r="B14" s="1" t="str">
        <f>'Slotbalans EMZ 31-12-2019'!B16</f>
        <v>Overige vorderingen</v>
      </c>
      <c r="C14" s="45">
        <f>'Slotbalans EMZ 31-12-2019'!D16</f>
        <v>0</v>
      </c>
    </row>
    <row r="15" spans="2:10" ht="25.15" customHeight="1" x14ac:dyDescent="0.3">
      <c r="B15" s="1" t="str">
        <f>'Slotbalans EMZ 31-12-2019'!B17</f>
        <v>Overlopende activa</v>
      </c>
      <c r="C15" s="45">
        <f>'Slotbalans EMZ 31-12-2019'!D17</f>
        <v>0</v>
      </c>
    </row>
    <row r="16" spans="2:10" ht="25.15" customHeight="1" x14ac:dyDescent="0.3">
      <c r="B16" s="1" t="str">
        <f>'Slotbalans EMZ 31-12-2019'!B18</f>
        <v>Liquide middelen</v>
      </c>
      <c r="C16" s="46">
        <f>'Slotbalans EMZ 31-12-2019'!D18</f>
        <v>0</v>
      </c>
    </row>
    <row r="17" spans="2:5" s="115" customFormat="1" ht="10.15" customHeight="1" x14ac:dyDescent="0.3">
      <c r="C17" s="118"/>
    </row>
    <row r="18" spans="2:5" ht="25.15" customHeight="1" x14ac:dyDescent="0.3">
      <c r="B18" s="84" t="s">
        <v>55</v>
      </c>
      <c r="C18" s="87">
        <f>SUM(C5:C16)</f>
        <v>0</v>
      </c>
    </row>
    <row r="20" spans="2:5" ht="28.15" customHeight="1" x14ac:dyDescent="0.3">
      <c r="B20" s="31" t="s">
        <v>24</v>
      </c>
    </row>
    <row r="21" spans="2:5" ht="25.15" customHeight="1" x14ac:dyDescent="0.3">
      <c r="B21" s="1" t="s">
        <v>64</v>
      </c>
      <c r="C21" s="41">
        <f>IF(Kapitalen!G47&gt;0,Kapitalen!G47,10)</f>
        <v>10</v>
      </c>
      <c r="E21" s="63" t="s">
        <v>92</v>
      </c>
    </row>
    <row r="22" spans="2:5" ht="25.15" customHeight="1" x14ac:dyDescent="0.3">
      <c r="B22" s="1" t="s">
        <v>65</v>
      </c>
      <c r="C22" s="46">
        <f>C18-C21-SUM(C27:C40)</f>
        <v>-10</v>
      </c>
      <c r="E22" s="33" t="s">
        <v>100</v>
      </c>
    </row>
    <row r="23" spans="2:5" s="115" customFormat="1" ht="10.15" customHeight="1" x14ac:dyDescent="0.3">
      <c r="C23" s="118"/>
      <c r="E23" s="62"/>
    </row>
    <row r="24" spans="2:5" ht="25.15" customHeight="1" x14ac:dyDescent="0.3">
      <c r="C24" s="87">
        <f>SUM(C21:C22)</f>
        <v>0</v>
      </c>
    </row>
    <row r="26" spans="2:5" ht="28.15" customHeight="1" x14ac:dyDescent="0.3">
      <c r="B26" s="31" t="s">
        <v>66</v>
      </c>
    </row>
    <row r="27" spans="2:5" ht="25.15" customHeight="1" x14ac:dyDescent="0.3">
      <c r="B27" s="1" t="s">
        <v>67</v>
      </c>
      <c r="C27" s="41">
        <f>-Kapitalen!G26</f>
        <v>0</v>
      </c>
    </row>
    <row r="28" spans="2:5" ht="25.15" customHeight="1" x14ac:dyDescent="0.3">
      <c r="B28" s="1" t="str">
        <f>'Slotbalans EMZ 31-12-2019'!B29</f>
        <v>Kostenegalisatiereserve</v>
      </c>
      <c r="C28" s="45">
        <v>0</v>
      </c>
    </row>
    <row r="29" spans="2:5" ht="25.15" customHeight="1" x14ac:dyDescent="0.3">
      <c r="B29" s="1" t="s">
        <v>68</v>
      </c>
      <c r="C29" s="46">
        <f>-Kapitalen!G21</f>
        <v>0</v>
      </c>
    </row>
    <row r="31" spans="2:5" ht="28.15" customHeight="1" x14ac:dyDescent="0.3">
      <c r="B31" s="31" t="s">
        <v>28</v>
      </c>
    </row>
    <row r="32" spans="2:5" ht="25.15" customHeight="1" x14ac:dyDescent="0.3">
      <c r="B32" s="1" t="str">
        <f>'Slotbalans EMZ 31-12-2019'!B32</f>
        <v>Overige schulden</v>
      </c>
      <c r="C32" s="47">
        <f>'Slotbalans EMZ 31-12-2019'!D32</f>
        <v>0</v>
      </c>
    </row>
    <row r="34" spans="2:3" ht="28.15" customHeight="1" x14ac:dyDescent="0.3">
      <c r="B34" s="31" t="s">
        <v>69</v>
      </c>
    </row>
    <row r="35" spans="2:3" ht="25.15" customHeight="1" x14ac:dyDescent="0.3">
      <c r="B35" s="1" t="s">
        <v>70</v>
      </c>
      <c r="C35" s="41">
        <f>Kapitalen!G37</f>
        <v>0</v>
      </c>
    </row>
    <row r="36" spans="2:3" ht="25.15" customHeight="1" x14ac:dyDescent="0.3">
      <c r="B36" s="1" t="str">
        <f>'Slotbalans EMZ 31-12-2019'!B35</f>
        <v>Kredietinstellingen</v>
      </c>
      <c r="C36" s="45">
        <f>'Slotbalans EMZ 31-12-2019'!D35</f>
        <v>0</v>
      </c>
    </row>
    <row r="37" spans="2:3" ht="25.15" customHeight="1" x14ac:dyDescent="0.3">
      <c r="B37" s="1" t="str">
        <f>'Slotbalans EMZ 31-12-2019'!B36</f>
        <v>Handelscrediteuren</v>
      </c>
      <c r="C37" s="45">
        <f>'Slotbalans EMZ 31-12-2019'!D36</f>
        <v>0</v>
      </c>
    </row>
    <row r="38" spans="2:3" ht="25.15" customHeight="1" x14ac:dyDescent="0.3">
      <c r="B38" s="1" t="str">
        <f>'Slotbalans EMZ 31-12-2019'!B37</f>
        <v>Belastingen en sociale premies</v>
      </c>
      <c r="C38" s="45">
        <f>'Slotbalans EMZ 31-12-2019'!D37</f>
        <v>0</v>
      </c>
    </row>
    <row r="39" spans="2:3" ht="25.15" customHeight="1" x14ac:dyDescent="0.3">
      <c r="B39" s="1" t="str">
        <f>'Slotbalans EMZ 31-12-2019'!B38</f>
        <v>Overige schulden</v>
      </c>
      <c r="C39" s="45">
        <f>'Slotbalans EMZ 31-12-2019'!D38</f>
        <v>0</v>
      </c>
    </row>
    <row r="40" spans="2:3" ht="25.15" customHeight="1" x14ac:dyDescent="0.3">
      <c r="B40" s="1" t="str">
        <f>'Slotbalans EMZ 31-12-2019'!B39</f>
        <v>Overlopende passiva</v>
      </c>
      <c r="C40" s="46">
        <f>'Slotbalans EMZ 31-12-2019'!D39</f>
        <v>0</v>
      </c>
    </row>
    <row r="41" spans="2:3" s="115" customFormat="1" ht="10.15" customHeight="1" x14ac:dyDescent="0.3">
      <c r="C41" s="118"/>
    </row>
    <row r="42" spans="2:3" ht="25.15" customHeight="1" x14ac:dyDescent="0.3">
      <c r="B42" s="84" t="s">
        <v>56</v>
      </c>
      <c r="C42" s="87">
        <f>SUM(C24:C40)</f>
        <v>0</v>
      </c>
    </row>
  </sheetData>
  <conditionalFormatting sqref="C2:E2 A2 I2:XFD2 A3:XFD1048576">
    <cfRule type="cellIs" dxfId="7" priority="7" operator="lessThan">
      <formula>0</formula>
    </cfRule>
  </conditionalFormatting>
  <conditionalFormatting sqref="H2">
    <cfRule type="cellIs" dxfId="6" priority="5" operator="lessThan">
      <formula>0</formula>
    </cfRule>
    <cfRule type="cellIs" dxfId="5" priority="6" operator="lessThan">
      <formula>0</formula>
    </cfRule>
  </conditionalFormatting>
  <conditionalFormatting sqref="J1:XFD1 C1">
    <cfRule type="cellIs" dxfId="4" priority="1" operator="lessThan">
      <formula>0</formula>
    </cfRule>
    <cfRule type="cellIs" dxfId="3" priority="2" operator="lessThan">
      <formula>0</formula>
    </cfRule>
  </conditionalFormatting>
  <hyperlinks>
    <hyperlink ref="J11" r:id="rId1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scale="57" fitToHeight="0" orientation="portrait" r:id="rId2"/>
  <headerFooter differentFirst="1">
    <oddFooter>&amp;L&amp;10&amp;F&amp;R&amp;10&amp;D</oddFooter>
    <firstFooter>&amp;L&amp;10&amp;F&amp;R&amp;10&amp;D</firstFooter>
  </headerFooter>
  <customProperties>
    <customPr name="SSC_SHEET_GUID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1:K41"/>
  <sheetViews>
    <sheetView zoomScaleNormal="100" workbookViewId="0">
      <selection activeCell="A4" sqref="A4"/>
    </sheetView>
  </sheetViews>
  <sheetFormatPr defaultColWidth="9.09765625" defaultRowHeight="25.15" customHeight="1" x14ac:dyDescent="0.3"/>
  <cols>
    <col min="1" max="1" width="1.19921875" style="1" customWidth="1"/>
    <col min="2" max="2" width="31.796875" style="1" customWidth="1"/>
    <col min="3" max="4" width="18.69921875" style="1" customWidth="1"/>
    <col min="5" max="5" width="16.59765625" style="1" customWidth="1"/>
    <col min="6" max="6" width="3.69921875" style="1" customWidth="1"/>
    <col min="7" max="7" width="25.8984375" style="1" customWidth="1"/>
    <col min="8" max="8" width="0.8984375" style="1" customWidth="1"/>
    <col min="9" max="9" width="16.19921875" style="1" customWidth="1"/>
    <col min="10" max="10" width="1.59765625" style="1" customWidth="1"/>
    <col min="11" max="16384" width="9.09765625" style="1"/>
  </cols>
  <sheetData>
    <row r="1" spans="2:11" s="61" customFormat="1" ht="60" customHeight="1" x14ac:dyDescent="0.3">
      <c r="B1" s="85" t="s">
        <v>117</v>
      </c>
    </row>
    <row r="3" spans="2:11" ht="25.15" customHeight="1" x14ac:dyDescent="0.3">
      <c r="B3" s="31" t="s">
        <v>17</v>
      </c>
      <c r="C3" s="89" t="s">
        <v>111</v>
      </c>
      <c r="D3" s="89" t="s">
        <v>11</v>
      </c>
      <c r="E3" s="89" t="s">
        <v>110</v>
      </c>
      <c r="G3" s="38" t="s">
        <v>71</v>
      </c>
      <c r="H3" s="89"/>
      <c r="I3" s="89" t="s">
        <v>72</v>
      </c>
    </row>
    <row r="4" spans="2:11" ht="25.15" customHeight="1" x14ac:dyDescent="0.3">
      <c r="B4" s="64" t="str">
        <f>'Opening Comm BV 01-01-2020'!B5</f>
        <v>Goodwill</v>
      </c>
      <c r="C4" s="92">
        <f>'Slotbalans EMZ 31-12-2019'!C7</f>
        <v>0</v>
      </c>
      <c r="D4" s="93">
        <f>'Opening Comm BV 01-01-2020'!C5</f>
        <v>0</v>
      </c>
      <c r="E4" s="94">
        <f>+D4-C4</f>
        <v>0</v>
      </c>
      <c r="G4" s="64" t="s">
        <v>64</v>
      </c>
      <c r="H4" s="64"/>
      <c r="I4" s="90">
        <f>+C20</f>
        <v>10</v>
      </c>
    </row>
    <row r="5" spans="2:11" ht="25.15" customHeight="1" x14ac:dyDescent="0.3">
      <c r="B5" s="64" t="str">
        <f>'Opening Comm BV 01-01-2020'!B6</f>
        <v>Machines en installaties</v>
      </c>
      <c r="C5" s="95">
        <f>'Slotbalans EMZ 31-12-2019'!C8</f>
        <v>0</v>
      </c>
      <c r="D5" s="96">
        <f>'Opening Comm BV 01-01-2020'!C6</f>
        <v>0</v>
      </c>
      <c r="E5" s="97">
        <f>+D5-C5</f>
        <v>0</v>
      </c>
      <c r="G5" s="64" t="s">
        <v>65</v>
      </c>
      <c r="H5" s="64"/>
      <c r="I5" s="91">
        <f>+C21</f>
        <v>-10</v>
      </c>
    </row>
    <row r="6" spans="2:11" ht="25.15" customHeight="1" x14ac:dyDescent="0.3">
      <c r="B6" s="64" t="str">
        <f>'Opening Comm BV 01-01-2020'!B7</f>
        <v>Inventaris</v>
      </c>
      <c r="C6" s="95">
        <f>'Slotbalans EMZ 31-12-2019'!C9</f>
        <v>0</v>
      </c>
      <c r="D6" s="96">
        <f>'Opening Comm BV 01-01-2020'!C7</f>
        <v>0</v>
      </c>
      <c r="E6" s="97">
        <f>+D6-C6</f>
        <v>0</v>
      </c>
      <c r="G6" s="64" t="s">
        <v>75</v>
      </c>
      <c r="H6" s="64"/>
      <c r="I6" s="164">
        <f>+C22</f>
        <v>0</v>
      </c>
    </row>
    <row r="7" spans="2:11" ht="25.15" customHeight="1" x14ac:dyDescent="0.3">
      <c r="B7" s="64" t="str">
        <f>'Opening Comm BV 01-01-2020'!B8</f>
        <v>Vervoermiddelen</v>
      </c>
      <c r="C7" s="98">
        <f>'Slotbalans EMZ 31-12-2019'!C10</f>
        <v>0</v>
      </c>
      <c r="D7" s="99">
        <f>'Opening Comm BV 01-01-2020'!C8</f>
        <v>0</v>
      </c>
      <c r="E7" s="100">
        <f>+D7-C7</f>
        <v>0</v>
      </c>
      <c r="I7" s="163">
        <f>SUM(I4:I6)</f>
        <v>0</v>
      </c>
    </row>
    <row r="8" spans="2:11" ht="25.15" customHeight="1" x14ac:dyDescent="0.3">
      <c r="C8" s="88"/>
      <c r="D8" s="88"/>
      <c r="E8" s="88"/>
      <c r="G8" s="64" t="s">
        <v>67</v>
      </c>
      <c r="H8" s="64"/>
      <c r="I8" s="91">
        <f>+C26</f>
        <v>0</v>
      </c>
    </row>
    <row r="9" spans="2:11" ht="25.15" customHeight="1" x14ac:dyDescent="0.3">
      <c r="B9" s="31" t="s">
        <v>16</v>
      </c>
      <c r="C9" s="88"/>
      <c r="D9" s="88"/>
      <c r="E9" s="88"/>
      <c r="G9" s="64" t="s">
        <v>57</v>
      </c>
      <c r="H9" s="64"/>
      <c r="I9" s="91">
        <f>+C34</f>
        <v>0</v>
      </c>
    </row>
    <row r="10" spans="2:11" ht="25.15" customHeight="1" x14ac:dyDescent="0.3">
      <c r="B10" s="64" t="str">
        <f>'Opening Comm BV 01-01-2020'!B11</f>
        <v>Voorraden</v>
      </c>
      <c r="C10" s="105">
        <f>'Slotbalans EMZ 31-12-2019'!C13</f>
        <v>0</v>
      </c>
      <c r="D10" s="106">
        <f>'Opening Comm BV 01-01-2020'!C11</f>
        <v>0</v>
      </c>
      <c r="E10" s="104">
        <f t="shared" ref="E10:E15" si="0">+D10-C10</f>
        <v>0</v>
      </c>
      <c r="G10" s="1" t="s">
        <v>77</v>
      </c>
      <c r="I10" s="91">
        <v>0</v>
      </c>
    </row>
    <row r="11" spans="2:11" ht="25.15" customHeight="1" x14ac:dyDescent="0.3">
      <c r="B11" s="64" t="str">
        <f>'Opening Comm BV 01-01-2020'!B12</f>
        <v>Handelsdebiteuren</v>
      </c>
      <c r="C11" s="107">
        <f>'Slotbalans EMZ 31-12-2019'!C14</f>
        <v>0</v>
      </c>
      <c r="D11" s="66">
        <f>'Opening Comm BV 01-01-2020'!C12</f>
        <v>0</v>
      </c>
      <c r="E11" s="44">
        <f t="shared" si="0"/>
        <v>0</v>
      </c>
      <c r="G11" s="113" t="s">
        <v>74</v>
      </c>
      <c r="H11" s="113"/>
      <c r="I11" s="112">
        <f>SUM(I7:I10)</f>
        <v>0</v>
      </c>
      <c r="K11" s="166" t="s">
        <v>103</v>
      </c>
    </row>
    <row r="12" spans="2:11" ht="25.15" customHeight="1" x14ac:dyDescent="0.3">
      <c r="B12" s="64" t="str">
        <f>'Opening Comm BV 01-01-2020'!B13</f>
        <v>Belastingen, sociale premies</v>
      </c>
      <c r="C12" s="107">
        <f>'Slotbalans EMZ 31-12-2019'!C15</f>
        <v>0</v>
      </c>
      <c r="D12" s="66">
        <f>'Opening Comm BV 01-01-2020'!C13</f>
        <v>0</v>
      </c>
      <c r="E12" s="44">
        <f t="shared" si="0"/>
        <v>0</v>
      </c>
    </row>
    <row r="13" spans="2:11" ht="25.15" customHeight="1" x14ac:dyDescent="0.3">
      <c r="B13" s="64" t="str">
        <f>'Opening Comm BV 01-01-2020'!B14</f>
        <v>Overige vorderingen</v>
      </c>
      <c r="C13" s="107">
        <f>'Slotbalans EMZ 31-12-2019'!C16</f>
        <v>0</v>
      </c>
      <c r="D13" s="66">
        <f>'Opening Comm BV 01-01-2020'!C14</f>
        <v>0</v>
      </c>
      <c r="E13" s="44">
        <f t="shared" si="0"/>
        <v>0</v>
      </c>
    </row>
    <row r="14" spans="2:11" ht="25.15" customHeight="1" x14ac:dyDescent="0.3">
      <c r="B14" s="64" t="str">
        <f>'Opening Comm BV 01-01-2020'!B15</f>
        <v>Overlopende activa</v>
      </c>
      <c r="C14" s="107">
        <f>'Slotbalans EMZ 31-12-2019'!C17</f>
        <v>0</v>
      </c>
      <c r="D14" s="66">
        <f>'Opening Comm BV 01-01-2020'!C15</f>
        <v>0</v>
      </c>
      <c r="E14" s="44">
        <f t="shared" si="0"/>
        <v>0</v>
      </c>
      <c r="G14" s="64"/>
      <c r="H14" s="64"/>
      <c r="I14" s="88"/>
    </row>
    <row r="15" spans="2:11" ht="25.15" customHeight="1" x14ac:dyDescent="0.3">
      <c r="B15" s="64" t="str">
        <f>'Opening Comm BV 01-01-2020'!B16</f>
        <v>Liquide middelen</v>
      </c>
      <c r="C15" s="101">
        <f>'Slotbalans EMZ 31-12-2019'!C18</f>
        <v>0</v>
      </c>
      <c r="D15" s="108">
        <f>'Opening Comm BV 01-01-2020'!C16</f>
        <v>0</v>
      </c>
      <c r="E15" s="42">
        <f t="shared" si="0"/>
        <v>0</v>
      </c>
      <c r="G15" s="64"/>
      <c r="H15" s="64"/>
      <c r="I15" s="88"/>
    </row>
    <row r="16" spans="2:11" s="115" customFormat="1" ht="10.15" customHeight="1" x14ac:dyDescent="0.3">
      <c r="B16" s="102"/>
      <c r="C16" s="118"/>
      <c r="D16" s="118"/>
      <c r="E16" s="118"/>
      <c r="G16" s="102"/>
      <c r="H16" s="102"/>
      <c r="I16" s="103"/>
    </row>
    <row r="17" spans="2:9" ht="25.15" customHeight="1" x14ac:dyDescent="0.3">
      <c r="B17" s="84" t="s">
        <v>54</v>
      </c>
      <c r="C17" s="109">
        <f>SUM(C4:C15)</f>
        <v>0</v>
      </c>
      <c r="D17" s="110">
        <f>SUM(D4:D15)</f>
        <v>0</v>
      </c>
      <c r="E17" s="111"/>
      <c r="G17" s="64"/>
      <c r="H17" s="64"/>
      <c r="I17" s="88"/>
    </row>
    <row r="18" spans="2:9" ht="25.15" customHeight="1" x14ac:dyDescent="0.3">
      <c r="C18" s="88"/>
      <c r="D18" s="88"/>
      <c r="E18" s="88"/>
    </row>
    <row r="19" spans="2:9" ht="25.15" customHeight="1" x14ac:dyDescent="0.3">
      <c r="B19" s="31" t="s">
        <v>24</v>
      </c>
      <c r="C19" s="88"/>
      <c r="D19" s="88"/>
      <c r="E19" s="88"/>
    </row>
    <row r="20" spans="2:9" ht="25.15" customHeight="1" x14ac:dyDescent="0.3">
      <c r="B20" s="64" t="str">
        <f>'Opening Comm BV 01-01-2020'!B21</f>
        <v>Aandelenkapitaal</v>
      </c>
      <c r="C20" s="105">
        <f>'Opening Comm BV 01-01-2020'!C21</f>
        <v>10</v>
      </c>
      <c r="D20" s="106">
        <f>'Opening Comm BV 01-01-2020'!C21</f>
        <v>10</v>
      </c>
      <c r="E20" s="104"/>
    </row>
    <row r="21" spans="2:9" ht="25.15" customHeight="1" x14ac:dyDescent="0.3">
      <c r="B21" s="64" t="str">
        <f>'Opening Comm BV 01-01-2020'!B22</f>
        <v>Agio</v>
      </c>
      <c r="C21" s="107">
        <f>'Opening Comm BV 01-01-2020'!C22</f>
        <v>-10</v>
      </c>
      <c r="D21" s="66">
        <f>'Opening Comm BV 01-01-2020'!C22</f>
        <v>-10</v>
      </c>
      <c r="E21" s="44"/>
      <c r="F21" s="88"/>
    </row>
    <row r="22" spans="2:9" ht="25.15" customHeight="1" x14ac:dyDescent="0.3">
      <c r="B22" s="64" t="s">
        <v>78</v>
      </c>
      <c r="C22" s="101">
        <f>-Kapitalen!G10-Kapitalen!E13-Kapitalen!G21</f>
        <v>0</v>
      </c>
      <c r="D22" s="108"/>
      <c r="E22" s="42"/>
      <c r="G22" s="166" t="s">
        <v>102</v>
      </c>
    </row>
    <row r="23" spans="2:9" s="115" customFormat="1" ht="10.15" customHeight="1" x14ac:dyDescent="0.3">
      <c r="B23" s="102"/>
      <c r="C23" s="118"/>
      <c r="D23" s="118"/>
      <c r="E23" s="118"/>
      <c r="G23" s="62"/>
    </row>
    <row r="24" spans="2:9" ht="25.15" customHeight="1" x14ac:dyDescent="0.3">
      <c r="B24" s="64"/>
      <c r="C24" s="109">
        <f>SUM(C19:C22)</f>
        <v>0</v>
      </c>
      <c r="D24" s="110">
        <f>SUM(D19:D22)</f>
        <v>0</v>
      </c>
      <c r="E24" s="111"/>
    </row>
    <row r="25" spans="2:9" ht="25.15" customHeight="1" x14ac:dyDescent="0.3">
      <c r="B25" s="31" t="s">
        <v>66</v>
      </c>
      <c r="C25" s="103"/>
      <c r="D25" s="103"/>
      <c r="E25" s="103"/>
    </row>
    <row r="26" spans="2:9" ht="25.15" customHeight="1" x14ac:dyDescent="0.3">
      <c r="B26" s="102" t="str">
        <f>'Opening Comm BV 01-01-2020'!B27</f>
        <v>Lijfrenteverplichtingen</v>
      </c>
      <c r="C26" s="105">
        <f>'Opening Comm BV 01-01-2020'!C27</f>
        <v>0</v>
      </c>
      <c r="D26" s="106">
        <f>'Opening Comm BV 01-01-2020'!C27</f>
        <v>0</v>
      </c>
      <c r="E26" s="104"/>
    </row>
    <row r="27" spans="2:9" ht="25.15" customHeight="1" x14ac:dyDescent="0.3">
      <c r="B27" s="102" t="str">
        <f>'Opening Comm BV 01-01-2020'!B28</f>
        <v>Kostenegalisatiereserve</v>
      </c>
      <c r="C27" s="107">
        <f>'Slotbalans EMZ 31-12-2019'!C29</f>
        <v>0</v>
      </c>
      <c r="D27" s="66">
        <f>'Opening Comm BV 01-01-2020'!C28</f>
        <v>0</v>
      </c>
      <c r="E27" s="44">
        <f>+C27-D27</f>
        <v>0</v>
      </c>
      <c r="F27" s="88"/>
    </row>
    <row r="28" spans="2:9" ht="25.15" customHeight="1" x14ac:dyDescent="0.3">
      <c r="B28" s="64" t="str">
        <f>'Opening Comm BV 01-01-2020'!B29</f>
        <v>Latente VPB</v>
      </c>
      <c r="C28" s="101"/>
      <c r="D28" s="108">
        <f>'Opening Comm BV 01-01-2020'!C29</f>
        <v>0</v>
      </c>
      <c r="E28" s="42">
        <f>+C28-D28</f>
        <v>0</v>
      </c>
    </row>
    <row r="29" spans="2:9" ht="25.15" customHeight="1" x14ac:dyDescent="0.3">
      <c r="C29" s="88"/>
      <c r="D29" s="88"/>
      <c r="E29" s="88"/>
    </row>
    <row r="30" spans="2:9" ht="25.15" customHeight="1" x14ac:dyDescent="0.3">
      <c r="B30" s="31" t="s">
        <v>28</v>
      </c>
      <c r="C30" s="88"/>
      <c r="D30" s="88"/>
      <c r="E30" s="88"/>
    </row>
    <row r="31" spans="2:9" ht="25.15" customHeight="1" x14ac:dyDescent="0.3">
      <c r="B31" s="64" t="str">
        <f>'Opening Comm BV 01-01-2020'!B32</f>
        <v>Overige schulden</v>
      </c>
      <c r="C31" s="139">
        <f>'Slotbalans EMZ 31-12-2019'!C32</f>
        <v>0</v>
      </c>
      <c r="D31" s="140">
        <f>'Opening Comm BV 01-01-2020'!C32</f>
        <v>0</v>
      </c>
      <c r="E31" s="141">
        <f>+C31-D31</f>
        <v>0</v>
      </c>
    </row>
    <row r="32" spans="2:9" ht="25.15" customHeight="1" x14ac:dyDescent="0.3">
      <c r="C32" s="142"/>
      <c r="D32" s="142"/>
      <c r="E32" s="142"/>
    </row>
    <row r="33" spans="2:6" ht="25.15" customHeight="1" x14ac:dyDescent="0.3">
      <c r="B33" s="31" t="s">
        <v>69</v>
      </c>
      <c r="C33" s="142"/>
      <c r="D33" s="142"/>
      <c r="E33" s="142"/>
    </row>
    <row r="34" spans="2:6" ht="25.15" customHeight="1" x14ac:dyDescent="0.3">
      <c r="B34" s="64" t="str">
        <f>'Opening Comm BV 01-01-2020'!B35</f>
        <v>Rekening-courant DGA</v>
      </c>
      <c r="C34" s="143">
        <f>'Opening Comm BV 01-01-2020'!C35</f>
        <v>0</v>
      </c>
      <c r="D34" s="144">
        <f>'Opening Comm BV 01-01-2020'!C35</f>
        <v>0</v>
      </c>
      <c r="E34" s="145">
        <f t="shared" ref="E34:E39" si="1">+C34-D34</f>
        <v>0</v>
      </c>
    </row>
    <row r="35" spans="2:6" ht="25.15" customHeight="1" x14ac:dyDescent="0.3">
      <c r="B35" s="64" t="str">
        <f>'Opening Comm BV 01-01-2020'!B36</f>
        <v>Kredietinstellingen</v>
      </c>
      <c r="C35" s="146">
        <f>'Slotbalans EMZ 31-12-2019'!C35</f>
        <v>0</v>
      </c>
      <c r="D35" s="147">
        <f>'Opening Comm BV 01-01-2020'!C36</f>
        <v>0</v>
      </c>
      <c r="E35" s="148">
        <f t="shared" si="1"/>
        <v>0</v>
      </c>
      <c r="F35" s="88"/>
    </row>
    <row r="36" spans="2:6" ht="25.15" customHeight="1" x14ac:dyDescent="0.3">
      <c r="B36" s="64" t="str">
        <f>'Opening Comm BV 01-01-2020'!B37</f>
        <v>Handelscrediteuren</v>
      </c>
      <c r="C36" s="146">
        <f>'Slotbalans EMZ 31-12-2019'!C36</f>
        <v>0</v>
      </c>
      <c r="D36" s="147">
        <f>'Opening Comm BV 01-01-2020'!C37</f>
        <v>0</v>
      </c>
      <c r="E36" s="148">
        <f t="shared" si="1"/>
        <v>0</v>
      </c>
    </row>
    <row r="37" spans="2:6" ht="25.15" customHeight="1" x14ac:dyDescent="0.3">
      <c r="B37" s="64" t="str">
        <f>'Opening Comm BV 01-01-2020'!B38</f>
        <v>Belastingen en sociale premies</v>
      </c>
      <c r="C37" s="146">
        <f>'Slotbalans EMZ 31-12-2019'!C37</f>
        <v>0</v>
      </c>
      <c r="D37" s="147">
        <f>'Opening Comm BV 01-01-2020'!C38</f>
        <v>0</v>
      </c>
      <c r="E37" s="148">
        <f t="shared" si="1"/>
        <v>0</v>
      </c>
    </row>
    <row r="38" spans="2:6" ht="25.15" customHeight="1" x14ac:dyDescent="0.3">
      <c r="B38" s="64" t="str">
        <f>'Opening Comm BV 01-01-2020'!B39</f>
        <v>Overige schulden</v>
      </c>
      <c r="C38" s="146">
        <f>'Slotbalans EMZ 31-12-2019'!C38</f>
        <v>0</v>
      </c>
      <c r="D38" s="147">
        <f>'Opening Comm BV 01-01-2020'!C39</f>
        <v>0</v>
      </c>
      <c r="E38" s="148">
        <f t="shared" si="1"/>
        <v>0</v>
      </c>
    </row>
    <row r="39" spans="2:6" ht="25.15" customHeight="1" x14ac:dyDescent="0.3">
      <c r="B39" s="64" t="str">
        <f>'Opening Comm BV 01-01-2020'!B40</f>
        <v>Overlopende passiva</v>
      </c>
      <c r="C39" s="149">
        <f>'Slotbalans EMZ 31-12-2019'!C39</f>
        <v>0</v>
      </c>
      <c r="D39" s="150">
        <f>'Opening Comm BV 01-01-2020'!C40</f>
        <v>0</v>
      </c>
      <c r="E39" s="151">
        <f t="shared" si="1"/>
        <v>0</v>
      </c>
    </row>
    <row r="40" spans="2:6" s="115" customFormat="1" ht="10.15" customHeight="1" x14ac:dyDescent="0.3">
      <c r="B40" s="102"/>
      <c r="C40" s="152"/>
      <c r="D40" s="152"/>
      <c r="E40" s="152"/>
    </row>
    <row r="41" spans="2:6" ht="25.15" customHeight="1" x14ac:dyDescent="0.3">
      <c r="B41" s="84" t="s">
        <v>76</v>
      </c>
      <c r="C41" s="153">
        <f>SUM(C24:C39)</f>
        <v>0</v>
      </c>
      <c r="D41" s="154">
        <f>SUM(D24:D39)</f>
        <v>0</v>
      </c>
      <c r="E41" s="155">
        <f>SUM(E3:E39)</f>
        <v>0</v>
      </c>
    </row>
  </sheetData>
  <conditionalFormatting sqref="C3:E3">
    <cfRule type="cellIs" dxfId="2" priority="9" operator="lessThan">
      <formula>0</formula>
    </cfRule>
  </conditionalFormatting>
  <conditionalFormatting sqref="B1:C1 J1:XFD1">
    <cfRule type="cellIs" dxfId="1" priority="1" operator="lessThan">
      <formula>0</formula>
    </cfRule>
    <cfRule type="cellIs" dxfId="0" priority="2" operator="lessThan">
      <formula>0</formula>
    </cfRule>
  </conditionalFormatting>
  <hyperlinks>
    <hyperlink ref="K11" r:id="rId1" xr:uid="{00000000-0004-0000-0600-000000000000}"/>
    <hyperlink ref="G22" r:id="rId2" xr:uid="{00000000-0004-0000-0600-000001000000}"/>
  </hyperlinks>
  <pageMargins left="0.78740157480314965" right="0.78740157480314965" top="0.98425196850393704" bottom="0.78740157480314965" header="0.51181102362204722" footer="0.31496062992125984"/>
  <pageSetup paperSize="9" scale="68" fitToHeight="0" orientation="landscape" r:id="rId3"/>
  <headerFooter differentFirst="1">
    <oddFooter>&amp;L&amp;10&amp;F&amp;R&amp;10&amp;D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8</vt:i4>
      </vt:variant>
    </vt:vector>
  </HeadingPairs>
  <TitlesOfParts>
    <vt:vector size="8" baseType="lpstr">
      <vt:lpstr>Taxvice</vt:lpstr>
      <vt:lpstr>Voorblad</vt:lpstr>
      <vt:lpstr>Slotbalans EMZ 31-12-2019</vt:lpstr>
      <vt:lpstr>Goodwill</vt:lpstr>
      <vt:lpstr>Belastingschulden</vt:lpstr>
      <vt:lpstr>Kapitalen</vt:lpstr>
      <vt:lpstr>Opening Comm BV 01-01-2020</vt:lpstr>
      <vt:lpstr>Opening Fisc BV 01-01-2020</vt:lpstr>
    </vt:vector>
  </TitlesOfParts>
  <Company>*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0402-2171451*</dc:creator>
  <cp:lastModifiedBy>Eva SIRA</cp:lastModifiedBy>
  <cp:lastPrinted>2020-01-19T20:35:13Z</cp:lastPrinted>
  <dcterms:created xsi:type="dcterms:W3CDTF">2000-02-01T10:24:24Z</dcterms:created>
  <dcterms:modified xsi:type="dcterms:W3CDTF">2020-03-31T12:32:20Z</dcterms:modified>
</cp:coreProperties>
</file>